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0" windowWidth="12120" windowHeight="9120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<sst xmlns="http://schemas.openxmlformats.org/spreadsheetml/2006/main" count="135" uniqueCount="121">
  <si>
    <t>Honorários</t>
  </si>
  <si>
    <t>Supervisores de Área</t>
  </si>
  <si>
    <t>Elaboradores/Avaliadores</t>
  </si>
  <si>
    <t>Revisor Geral</t>
  </si>
  <si>
    <t>Coordenadores Setoriais</t>
  </si>
  <si>
    <t>Assessor Técnico de Processamento</t>
  </si>
  <si>
    <t>Coordenadores Locais</t>
  </si>
  <si>
    <t>7a</t>
  </si>
  <si>
    <t xml:space="preserve">Subcoordenadores Locais </t>
  </si>
  <si>
    <t>7b</t>
  </si>
  <si>
    <t xml:space="preserve">Subcoordenadores de Segurança </t>
  </si>
  <si>
    <t>Banca de Redação</t>
  </si>
  <si>
    <t>H/Ativid.Serviços Gerais Campi/Reitoria</t>
  </si>
  <si>
    <t>H/Ativid.Serviços Técnicos Campi/Reitoria</t>
  </si>
  <si>
    <t>H/Ativid.Serviços Técnicos Processamento</t>
  </si>
  <si>
    <t>13a</t>
  </si>
  <si>
    <t>Fiscais</t>
  </si>
  <si>
    <t>13b</t>
  </si>
  <si>
    <t>Fiscais Bancas Emergenciais</t>
  </si>
  <si>
    <t>13c</t>
  </si>
  <si>
    <t>Fiscais Bancas Especiais</t>
  </si>
  <si>
    <t>Ampliação de Tempo de Bancas Especiais</t>
  </si>
  <si>
    <t>Banca de Isenção-Equipe de Atendimento</t>
  </si>
  <si>
    <t xml:space="preserve">Total  </t>
  </si>
  <si>
    <t>Outras Despesas</t>
  </si>
  <si>
    <t>16a</t>
  </si>
  <si>
    <t>16b</t>
  </si>
  <si>
    <t>Gráfica-Cadernos de Provas</t>
  </si>
  <si>
    <t>16c</t>
  </si>
  <si>
    <t>Gráfica-Guia Acadêmico</t>
  </si>
  <si>
    <t>16d</t>
  </si>
  <si>
    <t>Gráfica-Outros Impressos</t>
  </si>
  <si>
    <t>17a</t>
  </si>
  <si>
    <t>17b</t>
  </si>
  <si>
    <t>X</t>
  </si>
  <si>
    <t xml:space="preserve">TOTAL DAS DESPESAS </t>
  </si>
  <si>
    <t>(%)</t>
  </si>
  <si>
    <t xml:space="preserve">REITORIA                                       </t>
  </si>
  <si>
    <t xml:space="preserve">FOZ                                              </t>
  </si>
  <si>
    <t xml:space="preserve">MARECHAL CÂNDIDO RONDON   </t>
  </si>
  <si>
    <t xml:space="preserve">TOLEDO                                         </t>
  </si>
  <si>
    <t xml:space="preserve">CASCAVEL                                    </t>
  </si>
  <si>
    <t xml:space="preserve">FRANCISCO BELTRAO                    </t>
  </si>
  <si>
    <t>(=) TOTAL</t>
  </si>
  <si>
    <t>PERÍODO DE INSCRIÇÕES:  04/10/2004 A 05/11/2004</t>
  </si>
  <si>
    <t>PERÍODO DE REALIZAÇÃO:  05/12/2004 A 07/12/2004</t>
  </si>
  <si>
    <t>12a</t>
  </si>
  <si>
    <t>12b</t>
  </si>
  <si>
    <t>12c</t>
  </si>
  <si>
    <t>Fiscais de Apoio</t>
  </si>
  <si>
    <t>12d</t>
  </si>
  <si>
    <t>12e</t>
  </si>
  <si>
    <t>Banca de Isenção-Equipe de Análise</t>
  </si>
  <si>
    <t>Encargos Sociais (20% s/honorários )</t>
  </si>
  <si>
    <t xml:space="preserve">Gráfica-Cartaz e folder </t>
  </si>
  <si>
    <t>15a</t>
  </si>
  <si>
    <t>15b</t>
  </si>
  <si>
    <t>15c</t>
  </si>
  <si>
    <t>15d</t>
  </si>
  <si>
    <t>Serviços de manut.de Leitoras óticas e serviços de impressão</t>
  </si>
  <si>
    <t>Internet/link exclusivo p/acesso ao site do vestibular</t>
  </si>
  <si>
    <t>materiais de expediente e consumo p/processamento</t>
  </si>
  <si>
    <t>Diárias: banca de redação</t>
  </si>
  <si>
    <t>material bibliográfico</t>
  </si>
  <si>
    <t>17c</t>
  </si>
  <si>
    <t>três reuniões de treinamento</t>
  </si>
  <si>
    <t>18a</t>
  </si>
  <si>
    <t>coletor de digitais</t>
  </si>
  <si>
    <t>18b</t>
  </si>
  <si>
    <t>19a</t>
  </si>
  <si>
    <t>materiais de expediente e de consumo</t>
  </si>
  <si>
    <t>19b</t>
  </si>
  <si>
    <t>formulários/recibos: impressos na gráfica</t>
  </si>
  <si>
    <t>despesas de viagem de atualização em processamento</t>
  </si>
  <si>
    <t>20a</t>
  </si>
  <si>
    <t>20b</t>
  </si>
  <si>
    <t>20c</t>
  </si>
  <si>
    <t>Transportes, aluguéis, serviços de instalação/conserto e similares</t>
  </si>
  <si>
    <t>correios/envio de 1000 cartazes</t>
  </si>
  <si>
    <t>20d</t>
  </si>
  <si>
    <t>serviços bancários para recebimento de inscrições</t>
  </si>
  <si>
    <t>extratos dos editais no DIOE</t>
  </si>
  <si>
    <t>campanha publicitária</t>
  </si>
  <si>
    <t>ressarcimento aos campi: disponibilização PC/INTERNET/impressora</t>
  </si>
  <si>
    <t>reserva técnica (2% do total das despesas)</t>
  </si>
  <si>
    <t>Reserva para o concurso vestibular indígena Interinstitucional</t>
  </si>
  <si>
    <t>TOTAL DA RECEITA</t>
  </si>
  <si>
    <t>taxa de inscrição</t>
  </si>
  <si>
    <t>candidatos isentos</t>
  </si>
  <si>
    <t>saldo reserva para rádios - coletores</t>
  </si>
  <si>
    <t>DISTRIBUIÇÃO  VESTIBULAR 2005</t>
  </si>
  <si>
    <t>PRESTAÇÃO DE CONTAS DOS RECURSOS DO VESTIBULAR 2005</t>
  </si>
  <si>
    <t>INSCRIÇÕES PAGAS</t>
  </si>
  <si>
    <t>RECEITAS</t>
  </si>
  <si>
    <t>SALDO A DISTRIBUIR</t>
  </si>
  <si>
    <t>DESPESAS</t>
  </si>
  <si>
    <t>(+)</t>
  </si>
  <si>
    <t>Valor orçado cfe.resolução 034/2004-COU, com base em 17.000 candidatos</t>
  </si>
  <si>
    <t>Valor atualizado, com base em 14.616 candidatos</t>
  </si>
  <si>
    <t>Valor executado</t>
  </si>
  <si>
    <r>
      <t>Banca de Isenção-</t>
    </r>
    <r>
      <rPr>
        <sz val="9"/>
        <rFont val="Arial"/>
        <family val="2"/>
      </rPr>
      <t>Coordenador e subcoorden.</t>
    </r>
  </si>
  <si>
    <t>curso no Instituto de Identificação do PR</t>
  </si>
  <si>
    <r>
      <t>correio/envio de 17000 a</t>
    </r>
    <r>
      <rPr>
        <sz val="9"/>
        <rFont val="Arial"/>
        <family val="2"/>
      </rPr>
      <t>visos de ensalamento</t>
    </r>
  </si>
  <si>
    <t>Saldo no Banco do Brasil c/c 1659-4 (já com o saldo do banco Itaú, de R$ 1.058,06, transferido em 28/03/05)</t>
  </si>
  <si>
    <t xml:space="preserve">ITEM 15c (guia acadêmico) não aprovado pelo COU </t>
  </si>
  <si>
    <t>ITEM 23 (ressarcimento aos campi pela disponibilização de internet e impressora para realização de inscrições)</t>
  </si>
  <si>
    <t>( - )</t>
  </si>
  <si>
    <t>Saldo aprovado pelo COU</t>
  </si>
  <si>
    <t>Saldo aprovado para distribuição</t>
  </si>
  <si>
    <t>( = )</t>
  </si>
  <si>
    <t>Reserva para substituição de leitoras ópticas</t>
  </si>
  <si>
    <t>Reserva para reuniões da banca de redação</t>
  </si>
  <si>
    <t>Reserva para Programa de Educação Especial (PEE)</t>
  </si>
  <si>
    <t>Bolsas PIBIC (91 X 12 X 120,75)</t>
  </si>
  <si>
    <t>Bolsas monitoria (25 X 12 X 72,45)</t>
  </si>
  <si>
    <t>Bolsas de extensão (15 X 12 X 120,75)</t>
  </si>
  <si>
    <t>CRITÉRIO PARA A DIVISÃO:  RDO 2005</t>
  </si>
  <si>
    <t>Saldo de acordo com prestação de contas</t>
  </si>
  <si>
    <t>rendimentos até 30/05/05</t>
  </si>
  <si>
    <t>VALOR A DISTRIBUIR (arredondado)</t>
  </si>
  <si>
    <t>rendimentos de aplicação financeira até 30/05/05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</si>
</sst>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[&gt;0]#,##0.00;[&lt;0]\(#,##0.00\);\-#"/>
    <numFmt numFmtId="174" formatCode="[&gt;0]#,##0.00\ ;[&lt;0]\-#,##0.00\ ;\-#\ "/>
    <numFmt numFmtId="175" formatCode="[$R$-416]\ #,##0.00;[Red]\-[$R$-416]\ #,##0.00"/>
    <numFmt numFmtId="176" formatCode="#,###.00"/>
    <numFmt numFmtId="177" formatCode="#,##0.00\ ;\-#,##0.00\ "/>
    <numFmt numFmtId="178" formatCode="&quot;R$ &quot;#,##0.00;[Red]&quot;R$ &quot;#,##0.00"/>
    <numFmt numFmtId="179" formatCode="&quot;R$ &quot;#,##0.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Font="1" applyFill="1" applyAlignment="1">
      <alignment horizontal="center"/>
    </xf>
    <xf numFmtId="173" fontId="0" fillId="0" borderId="0" xfId="0" applyFont="1" applyFill="1" applyAlignment="1">
      <alignment/>
    </xf>
    <xf numFmtId="0" fontId="0" fillId="0" borderId="1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0" xfId="0" applyFont="1" applyFill="1" applyAlignment="1">
      <alignment horizontal="justify"/>
    </xf>
    <xf numFmtId="173" fontId="0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1" xfId="0" applyFont="1" applyFill="1" applyAlignment="1">
      <alignment wrapTex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5" fontId="3" fillId="0" borderId="0" xfId="0" applyFont="1" applyFill="1" applyBorder="1" applyAlignment="1">
      <alignment/>
    </xf>
    <xf numFmtId="173" fontId="3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3" fontId="0" fillId="0" borderId="0" xfId="0" applyFont="1" applyFill="1" applyBorder="1" applyAlignment="1">
      <alignment/>
    </xf>
    <xf numFmtId="171" fontId="3" fillId="0" borderId="0" xfId="1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3" fillId="0" borderId="0" xfId="18" applyFont="1" applyFill="1" applyBorder="1" applyAlignment="1">
      <alignment/>
    </xf>
    <xf numFmtId="171" fontId="4" fillId="0" borderId="0" xfId="0" applyNumberFormat="1" applyFont="1" applyFill="1" applyAlignment="1">
      <alignment/>
    </xf>
    <xf numFmtId="173" fontId="0" fillId="0" borderId="0" xfId="0" applyFont="1" applyFill="1" applyBorder="1" applyAlignment="1">
      <alignment/>
    </xf>
    <xf numFmtId="175" fontId="3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5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3" fillId="2" borderId="1" xfId="0" applyFont="1" applyFill="1" applyAlignment="1">
      <alignment wrapText="1"/>
    </xf>
    <xf numFmtId="173" fontId="3" fillId="2" borderId="11" xfId="0" applyFont="1" applyFill="1" applyBorder="1" applyAlignment="1">
      <alignment horizontal="center" wrapText="1"/>
    </xf>
    <xf numFmtId="173" fontId="3" fillId="2" borderId="1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6" xfId="18" applyNumberFormat="1" applyFont="1" applyFill="1" applyBorder="1" applyAlignment="1">
      <alignment horizontal="right"/>
    </xf>
    <xf numFmtId="4" fontId="3" fillId="0" borderId="12" xfId="18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 wrapText="1"/>
    </xf>
    <xf numFmtId="4" fontId="0" fillId="0" borderId="6" xfId="18" applyNumberFormat="1" applyFont="1" applyFill="1" applyBorder="1" applyAlignment="1">
      <alignment horizontal="right" wrapText="1"/>
    </xf>
    <xf numFmtId="4" fontId="3" fillId="0" borderId="12" xfId="18" applyNumberFormat="1" applyFont="1" applyFill="1" applyBorder="1" applyAlignment="1">
      <alignment wrapText="1"/>
    </xf>
    <xf numFmtId="4" fontId="0" fillId="0" borderId="7" xfId="0" applyNumberFormat="1" applyFont="1" applyFill="1" applyBorder="1" applyAlignment="1">
      <alignment horizontal="right"/>
    </xf>
    <xf numFmtId="4" fontId="3" fillId="0" borderId="16" xfId="18" applyNumberFormat="1" applyFont="1" applyFill="1" applyBorder="1" applyAlignment="1">
      <alignment/>
    </xf>
    <xf numFmtId="4" fontId="3" fillId="0" borderId="17" xfId="18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 wrapText="1"/>
    </xf>
    <xf numFmtId="4" fontId="3" fillId="0" borderId="17" xfId="18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4" fontId="0" fillId="0" borderId="6" xfId="18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4" fontId="3" fillId="2" borderId="17" xfId="18" applyNumberFormat="1" applyFont="1" applyFill="1" applyBorder="1" applyAlignment="1">
      <alignment/>
    </xf>
    <xf numFmtId="175" fontId="0" fillId="0" borderId="6" xfId="0" applyFont="1" applyFill="1" applyBorder="1" applyAlignment="1">
      <alignment/>
    </xf>
    <xf numFmtId="171" fontId="3" fillId="0" borderId="0" xfId="18" applyFont="1" applyFill="1" applyBorder="1" applyAlignment="1">
      <alignment horizontal="center"/>
    </xf>
    <xf numFmtId="171" fontId="3" fillId="0" borderId="0" xfId="18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6" xfId="0" applyFont="1" applyFill="1" applyBorder="1" applyAlignment="1">
      <alignment horizontal="justify"/>
    </xf>
    <xf numFmtId="171" fontId="0" fillId="0" borderId="0" xfId="0" applyNumberFormat="1" applyFont="1" applyFill="1" applyAlignment="1">
      <alignment/>
    </xf>
    <xf numFmtId="173" fontId="7" fillId="2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2" borderId="1" xfId="0" applyFont="1" applyFill="1" applyAlignment="1">
      <alignment wrapText="1"/>
    </xf>
    <xf numFmtId="0" fontId="9" fillId="0" borderId="1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0" fillId="0" borderId="19" xfId="18" applyNumberFormat="1" applyFont="1" applyFill="1" applyBorder="1" applyAlignment="1">
      <alignment horizontal="right"/>
    </xf>
    <xf numFmtId="4" fontId="3" fillId="0" borderId="20" xfId="18" applyNumberFormat="1" applyFont="1" applyFill="1" applyBorder="1" applyAlignment="1">
      <alignment/>
    </xf>
    <xf numFmtId="173" fontId="3" fillId="2" borderId="6" xfId="0" applyFont="1" applyFill="1" applyBorder="1" applyAlignment="1">
      <alignment horizontal="center" wrapText="1"/>
    </xf>
    <xf numFmtId="175" fontId="0" fillId="0" borderId="18" xfId="0" applyFont="1" applyFill="1" applyBorder="1" applyAlignment="1">
      <alignment/>
    </xf>
    <xf numFmtId="173" fontId="3" fillId="0" borderId="0" xfId="0" applyFont="1" applyFill="1" applyBorder="1" applyAlignment="1">
      <alignment/>
    </xf>
    <xf numFmtId="4" fontId="3" fillId="0" borderId="6" xfId="18" applyNumberFormat="1" applyFont="1" applyFill="1" applyBorder="1" applyAlignment="1">
      <alignment/>
    </xf>
    <xf numFmtId="4" fontId="3" fillId="2" borderId="18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18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" xfId="0" applyFont="1" applyAlignment="1">
      <alignment horizontal="left" wrapText="1"/>
    </xf>
    <xf numFmtId="0" fontId="2" fillId="0" borderId="1" xfId="0" applyFont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177" fontId="1" fillId="0" borderId="6" xfId="0" applyFont="1" applyBorder="1" applyAlignment="1">
      <alignment horizontal="center" vertical="center" wrapText="1"/>
    </xf>
    <xf numFmtId="177" fontId="2" fillId="0" borderId="1" xfId="0" applyFont="1" applyAlignment="1">
      <alignment/>
    </xf>
    <xf numFmtId="177" fontId="1" fillId="0" borderId="1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1" fillId="0" borderId="11" xfId="0" applyFont="1" applyBorder="1" applyAlignment="1">
      <alignment horizontal="center" vertical="center" wrapText="1"/>
    </xf>
    <xf numFmtId="2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77" fontId="1" fillId="0" borderId="1" xfId="0" applyFont="1" applyAlignment="1">
      <alignment vertical="center"/>
    </xf>
    <xf numFmtId="171" fontId="7" fillId="0" borderId="0" xfId="18" applyFont="1" applyBorder="1" applyAlignment="1">
      <alignment/>
    </xf>
    <xf numFmtId="43" fontId="7" fillId="0" borderId="6" xfId="18" applyNumberFormat="1" applyFont="1" applyBorder="1" applyAlignment="1">
      <alignment horizontal="center" wrapText="1"/>
    </xf>
    <xf numFmtId="43" fontId="2" fillId="0" borderId="0" xfId="18" applyNumberFormat="1" applyFont="1" applyBorder="1" applyAlignment="1">
      <alignment horizontal="right"/>
    </xf>
    <xf numFmtId="43" fontId="7" fillId="0" borderId="6" xfId="18" applyNumberFormat="1" applyFont="1" applyBorder="1" applyAlignment="1">
      <alignment horizontal="right"/>
    </xf>
    <xf numFmtId="43" fontId="7" fillId="0" borderId="22" xfId="18" applyNumberFormat="1" applyFont="1" applyBorder="1" applyAlignment="1">
      <alignment horizontal="right"/>
    </xf>
    <xf numFmtId="43" fontId="5" fillId="0" borderId="6" xfId="18" applyNumberFormat="1" applyFont="1" applyBorder="1" applyAlignment="1">
      <alignment horizontal="right"/>
    </xf>
    <xf numFmtId="43" fontId="2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3" fontId="5" fillId="0" borderId="0" xfId="18" applyNumberFormat="1" applyFont="1" applyBorder="1" applyAlignment="1">
      <alignment horizontal="right"/>
    </xf>
    <xf numFmtId="43" fontId="0" fillId="0" borderId="23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4" xfId="0" applyFont="1" applyFill="1" applyAlignment="1">
      <alignment horizontal="left"/>
    </xf>
    <xf numFmtId="0" fontId="5" fillId="2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8" fillId="2" borderId="28" xfId="0" applyFont="1" applyFill="1" applyAlignment="1">
      <alignment horizontal="left"/>
    </xf>
    <xf numFmtId="0" fontId="5" fillId="2" borderId="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43" fontId="2" fillId="0" borderId="6" xfId="18" applyNumberFormat="1" applyFont="1" applyBorder="1" applyAlignment="1">
      <alignment horizontal="right" wrapText="1"/>
    </xf>
    <xf numFmtId="0" fontId="2" fillId="0" borderId="9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99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="80" zoomScaleNormal="80" workbookViewId="0" topLeftCell="A91">
      <selection activeCell="B106" sqref="B106"/>
    </sheetView>
  </sheetViews>
  <sheetFormatPr defaultColWidth="9.140625" defaultRowHeight="21.75" customHeight="1"/>
  <cols>
    <col min="1" max="1" width="4.00390625" style="107" customWidth="1"/>
    <col min="2" max="2" width="38.421875" style="11" customWidth="1"/>
    <col min="3" max="5" width="17.140625" style="11" customWidth="1"/>
    <col min="6" max="16384" width="11.28125" style="11" customWidth="1"/>
  </cols>
  <sheetData>
    <row r="1" spans="1:256" ht="35.25" customHeight="1" thickBot="1">
      <c r="A1" s="158" t="s">
        <v>91</v>
      </c>
      <c r="B1" s="159"/>
      <c r="C1" s="159"/>
      <c r="D1" s="159"/>
      <c r="E1" s="160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7.25" customHeight="1">
      <c r="A2" s="90"/>
      <c r="B2" s="153"/>
      <c r="C2" s="153"/>
      <c r="D2" s="153"/>
      <c r="E2" s="15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.75" customHeight="1">
      <c r="A3" s="91" t="s">
        <v>44</v>
      </c>
      <c r="B3" s="1"/>
      <c r="C3" s="3"/>
      <c r="D3" s="3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75" customHeight="1">
      <c r="A4" s="91" t="s">
        <v>45</v>
      </c>
      <c r="B4" s="1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7.25" customHeight="1">
      <c r="A5" s="92"/>
      <c r="B5" s="2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.75" customHeight="1">
      <c r="A6" s="154" t="s">
        <v>95</v>
      </c>
      <c r="B6" s="154"/>
      <c r="C6" s="5"/>
      <c r="D6" s="3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0" customFormat="1" ht="66.75" customHeight="1">
      <c r="A7" s="93"/>
      <c r="B7" s="58" t="s">
        <v>0</v>
      </c>
      <c r="C7" s="59" t="s">
        <v>97</v>
      </c>
      <c r="D7" s="61" t="s">
        <v>98</v>
      </c>
      <c r="E7" s="60" t="s">
        <v>99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21.75" customHeight="1">
      <c r="A8" s="94">
        <v>1</v>
      </c>
      <c r="B8" s="6" t="s">
        <v>1</v>
      </c>
      <c r="C8" s="76">
        <v>2025</v>
      </c>
      <c r="D8" s="77">
        <v>2025</v>
      </c>
      <c r="E8" s="64">
        <v>2025</v>
      </c>
      <c r="F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1.75" customHeight="1">
      <c r="A9" s="94">
        <v>2</v>
      </c>
      <c r="B9" s="6" t="s">
        <v>2</v>
      </c>
      <c r="C9" s="76">
        <v>18984</v>
      </c>
      <c r="D9" s="77">
        <v>18984</v>
      </c>
      <c r="E9" s="64">
        <v>18984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1.75" customHeight="1">
      <c r="A10" s="94">
        <v>3</v>
      </c>
      <c r="B10" s="6" t="s">
        <v>3</v>
      </c>
      <c r="C10" s="76">
        <v>420</v>
      </c>
      <c r="D10" s="77">
        <v>420</v>
      </c>
      <c r="E10" s="64">
        <v>420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1.75" customHeight="1">
      <c r="A11" s="94">
        <v>4</v>
      </c>
      <c r="B11" s="6" t="s">
        <v>4</v>
      </c>
      <c r="C11" s="76">
        <v>4068</v>
      </c>
      <c r="D11" s="77">
        <v>4068</v>
      </c>
      <c r="E11" s="64">
        <v>4068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1.75" customHeight="1">
      <c r="A12" s="94">
        <v>5</v>
      </c>
      <c r="B12" s="6" t="s">
        <v>5</v>
      </c>
      <c r="C12" s="76">
        <v>678</v>
      </c>
      <c r="D12" s="77">
        <v>678</v>
      </c>
      <c r="E12" s="64">
        <v>678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1.75" customHeight="1">
      <c r="A13" s="94">
        <v>6</v>
      </c>
      <c r="B13" s="6" t="s">
        <v>6</v>
      </c>
      <c r="C13" s="76">
        <v>4068</v>
      </c>
      <c r="D13" s="77">
        <v>4068</v>
      </c>
      <c r="E13" s="64">
        <v>4068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1.75" customHeight="1">
      <c r="A14" s="94" t="s">
        <v>7</v>
      </c>
      <c r="B14" s="6" t="s">
        <v>8</v>
      </c>
      <c r="C14" s="76">
        <v>12204</v>
      </c>
      <c r="D14" s="77">
        <v>10170</v>
      </c>
      <c r="E14" s="64">
        <v>10170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.75" customHeight="1">
      <c r="A15" s="94" t="s">
        <v>9</v>
      </c>
      <c r="B15" s="6" t="s">
        <v>10</v>
      </c>
      <c r="C15" s="76">
        <v>2034</v>
      </c>
      <c r="D15" s="77">
        <v>2034</v>
      </c>
      <c r="E15" s="64">
        <v>2034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1.75" customHeight="1">
      <c r="A16" s="94">
        <v>8</v>
      </c>
      <c r="B16" s="6" t="s">
        <v>11</v>
      </c>
      <c r="C16" s="76">
        <v>43688</v>
      </c>
      <c r="D16" s="77">
        <v>36978.48</v>
      </c>
      <c r="E16" s="64">
        <v>35958.78</v>
      </c>
      <c r="F16" s="1"/>
      <c r="G16" s="3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.75" customHeight="1">
      <c r="A17" s="94">
        <v>9</v>
      </c>
      <c r="B17" s="6" t="s">
        <v>12</v>
      </c>
      <c r="C17" s="76">
        <v>0</v>
      </c>
      <c r="D17" s="77">
        <v>0</v>
      </c>
      <c r="E17" s="64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.75" customHeight="1">
      <c r="A18" s="94">
        <v>10</v>
      </c>
      <c r="B18" s="6" t="s">
        <v>13</v>
      </c>
      <c r="C18" s="76">
        <v>7425</v>
      </c>
      <c r="D18" s="77">
        <v>7425</v>
      </c>
      <c r="E18" s="64">
        <v>7424.95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.75" customHeight="1">
      <c r="A19" s="94">
        <v>11</v>
      </c>
      <c r="B19" s="6" t="s">
        <v>14</v>
      </c>
      <c r="C19" s="76">
        <v>5400</v>
      </c>
      <c r="D19" s="77">
        <v>5400</v>
      </c>
      <c r="E19" s="64">
        <v>5400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.75" customHeight="1">
      <c r="A20" s="94" t="s">
        <v>46</v>
      </c>
      <c r="B20" s="6" t="s">
        <v>16</v>
      </c>
      <c r="C20" s="76">
        <v>155782.65</v>
      </c>
      <c r="D20" s="77">
        <v>134093.25</v>
      </c>
      <c r="E20" s="64">
        <f>131015.7-1318.95</f>
        <v>129696.75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.75" customHeight="1">
      <c r="A21" s="94" t="s">
        <v>47</v>
      </c>
      <c r="B21" s="6" t="s">
        <v>49</v>
      </c>
      <c r="C21" s="76">
        <v>62283.75</v>
      </c>
      <c r="D21" s="77">
        <v>53637.3</v>
      </c>
      <c r="E21" s="64">
        <v>40154.7</v>
      </c>
      <c r="F21" s="151"/>
      <c r="G21" s="15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.75" customHeight="1">
      <c r="A22" s="94" t="s">
        <v>48</v>
      </c>
      <c r="B22" s="6" t="s">
        <v>18</v>
      </c>
      <c r="C22" s="76">
        <v>2931</v>
      </c>
      <c r="D22" s="77">
        <v>2931</v>
      </c>
      <c r="E22" s="64">
        <v>0</v>
      </c>
      <c r="F22" s="1"/>
      <c r="G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1.75" customHeight="1">
      <c r="A23" s="95" t="s">
        <v>50</v>
      </c>
      <c r="B23" s="6" t="s">
        <v>20</v>
      </c>
      <c r="C23" s="78">
        <v>7327.5</v>
      </c>
      <c r="D23" s="77">
        <v>2931</v>
      </c>
      <c r="E23" s="64">
        <v>3077.55</v>
      </c>
      <c r="F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21.75" customHeight="1">
      <c r="A24" s="94" t="s">
        <v>51</v>
      </c>
      <c r="B24" s="6" t="s">
        <v>21</v>
      </c>
      <c r="C24" s="76">
        <v>1465.5</v>
      </c>
      <c r="D24" s="77">
        <v>1172.4</v>
      </c>
      <c r="E24" s="64">
        <v>410.34</v>
      </c>
      <c r="F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.75" customHeight="1">
      <c r="A25" s="94" t="s">
        <v>15</v>
      </c>
      <c r="B25" s="6" t="s">
        <v>100</v>
      </c>
      <c r="C25" s="76">
        <v>1017</v>
      </c>
      <c r="D25" s="77">
        <v>1017</v>
      </c>
      <c r="E25" s="72">
        <v>1017</v>
      </c>
      <c r="F25" s="1"/>
      <c r="G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21.75" customHeight="1">
      <c r="A26" s="94" t="s">
        <v>17</v>
      </c>
      <c r="B26" s="6" t="s">
        <v>22</v>
      </c>
      <c r="C26" s="76">
        <v>3187.5</v>
      </c>
      <c r="D26" s="77">
        <v>3187.5</v>
      </c>
      <c r="E26" s="118">
        <v>3187.43</v>
      </c>
      <c r="F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1.75" customHeight="1">
      <c r="A27" s="94" t="s">
        <v>19</v>
      </c>
      <c r="B27" s="6" t="s">
        <v>52</v>
      </c>
      <c r="C27" s="76">
        <v>3556</v>
      </c>
      <c r="D27" s="77">
        <v>3556</v>
      </c>
      <c r="E27" s="118">
        <v>3101.3</v>
      </c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.75" customHeight="1">
      <c r="A28" s="94">
        <v>14</v>
      </c>
      <c r="B28" s="47" t="s">
        <v>53</v>
      </c>
      <c r="C28" s="79">
        <v>67708.98</v>
      </c>
      <c r="D28" s="77">
        <v>58955.19</v>
      </c>
      <c r="E28" s="118">
        <v>54390.9</v>
      </c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.75" customHeight="1">
      <c r="A29" s="96"/>
      <c r="B29" s="48" t="s">
        <v>23</v>
      </c>
      <c r="C29" s="80">
        <f>SUM(C8:C28)</f>
        <v>406253.88</v>
      </c>
      <c r="D29" s="81">
        <f>SUM(D8:D28)</f>
        <v>353731.12000000005</v>
      </c>
      <c r="E29" s="82">
        <f>SUM(E8:E28)</f>
        <v>326266.7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30" customFormat="1" ht="21.75" customHeight="1">
      <c r="A30" s="97"/>
      <c r="B30" s="41"/>
      <c r="C30" s="43"/>
      <c r="D30" s="28"/>
      <c r="E30" s="27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30" customFormat="1" ht="21.75" customHeight="1">
      <c r="A31" s="97"/>
      <c r="B31" s="41"/>
      <c r="C31" s="43"/>
      <c r="D31" s="85"/>
      <c r="E31" s="2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30" customFormat="1" ht="21.75" customHeight="1">
      <c r="A32" s="97"/>
      <c r="B32" s="41"/>
      <c r="C32" s="43"/>
      <c r="D32" s="85"/>
      <c r="E32" s="2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ht="81.75" customHeight="1">
      <c r="A33" s="109"/>
      <c r="B33" s="48" t="s">
        <v>24</v>
      </c>
      <c r="C33" s="115" t="s">
        <v>97</v>
      </c>
      <c r="D33" s="61" t="s">
        <v>98</v>
      </c>
      <c r="E33" s="115" t="s">
        <v>99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21.75" customHeight="1">
      <c r="A34" s="111" t="s">
        <v>55</v>
      </c>
      <c r="B34" s="38" t="s">
        <v>54</v>
      </c>
      <c r="C34" s="112">
        <v>3827</v>
      </c>
      <c r="D34" s="113">
        <v>3827</v>
      </c>
      <c r="E34" s="114">
        <v>3826.13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1.75" customHeight="1">
      <c r="A35" s="94" t="s">
        <v>56</v>
      </c>
      <c r="B35" s="6" t="s">
        <v>27</v>
      </c>
      <c r="C35" s="62">
        <v>27460</v>
      </c>
      <c r="D35" s="63">
        <v>20809.25</v>
      </c>
      <c r="E35" s="64">
        <v>20809.25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1.75" customHeight="1">
      <c r="A36" s="94" t="s">
        <v>57</v>
      </c>
      <c r="B36" s="7" t="s">
        <v>29</v>
      </c>
      <c r="C36" s="65">
        <v>3430</v>
      </c>
      <c r="D36" s="63">
        <v>3430</v>
      </c>
      <c r="E36" s="64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1.75" customHeight="1">
      <c r="A37" s="94" t="s">
        <v>58</v>
      </c>
      <c r="B37" s="7" t="s">
        <v>31</v>
      </c>
      <c r="C37" s="65">
        <v>10883.14</v>
      </c>
      <c r="D37" s="63">
        <v>9113.08</v>
      </c>
      <c r="E37" s="64">
        <v>9230.26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7" customHeight="1">
      <c r="A38" s="94" t="s">
        <v>25</v>
      </c>
      <c r="B38" s="12" t="s">
        <v>59</v>
      </c>
      <c r="C38" s="62">
        <v>26000</v>
      </c>
      <c r="D38" s="63">
        <v>26000</v>
      </c>
      <c r="E38" s="64">
        <v>12329.15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5.5" customHeight="1">
      <c r="A39" s="94" t="s">
        <v>26</v>
      </c>
      <c r="B39" s="12" t="s">
        <v>60</v>
      </c>
      <c r="C39" s="62">
        <v>8400</v>
      </c>
      <c r="D39" s="63">
        <v>8400</v>
      </c>
      <c r="E39" s="64">
        <v>4506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5.5" customHeight="1">
      <c r="A40" s="94" t="s">
        <v>28</v>
      </c>
      <c r="B40" s="12" t="s">
        <v>61</v>
      </c>
      <c r="C40" s="62">
        <v>14290.9</v>
      </c>
      <c r="D40" s="63">
        <v>14290.9</v>
      </c>
      <c r="E40" s="64">
        <v>13776.4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5.5" customHeight="1">
      <c r="A41" s="95" t="s">
        <v>30</v>
      </c>
      <c r="B41" s="51" t="s">
        <v>73</v>
      </c>
      <c r="C41" s="66">
        <v>2000</v>
      </c>
      <c r="D41" s="63">
        <v>2000</v>
      </c>
      <c r="E41" s="64">
        <v>1234.05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1.75" customHeight="1">
      <c r="A42" s="94" t="s">
        <v>32</v>
      </c>
      <c r="B42" s="6" t="s">
        <v>62</v>
      </c>
      <c r="C42" s="62">
        <v>28000</v>
      </c>
      <c r="D42" s="63">
        <v>28000</v>
      </c>
      <c r="E42" s="64">
        <v>10121.25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1.75" customHeight="1">
      <c r="A43" s="94" t="s">
        <v>33</v>
      </c>
      <c r="B43" s="13" t="s">
        <v>63</v>
      </c>
      <c r="C43" s="62">
        <v>617</v>
      </c>
      <c r="D43" s="63">
        <v>617</v>
      </c>
      <c r="E43" s="64">
        <v>185.5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1.75" customHeight="1">
      <c r="A44" s="94" t="s">
        <v>64</v>
      </c>
      <c r="B44" s="6" t="s">
        <v>65</v>
      </c>
      <c r="C44" s="62">
        <v>7500</v>
      </c>
      <c r="D44" s="63">
        <v>7500</v>
      </c>
      <c r="E44" s="64">
        <v>1760.4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1.75" customHeight="1">
      <c r="A45" s="94" t="s">
        <v>66</v>
      </c>
      <c r="B45" s="6" t="s">
        <v>67</v>
      </c>
      <c r="C45" s="62">
        <v>3276</v>
      </c>
      <c r="D45" s="63">
        <v>3276</v>
      </c>
      <c r="E45" s="64">
        <v>1688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1.75" customHeight="1">
      <c r="A46" s="94" t="s">
        <v>68</v>
      </c>
      <c r="B46" s="8" t="s">
        <v>101</v>
      </c>
      <c r="C46" s="62">
        <v>840</v>
      </c>
      <c r="D46" s="63">
        <v>840</v>
      </c>
      <c r="E46" s="64">
        <v>840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1.75" customHeight="1">
      <c r="A47" s="95" t="s">
        <v>69</v>
      </c>
      <c r="B47" s="14" t="s">
        <v>70</v>
      </c>
      <c r="C47" s="66">
        <v>350</v>
      </c>
      <c r="D47" s="63">
        <v>350</v>
      </c>
      <c r="E47" s="64">
        <v>115.58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1.75" customHeight="1">
      <c r="A48" s="122" t="s">
        <v>71</v>
      </c>
      <c r="B48" s="56" t="s">
        <v>72</v>
      </c>
      <c r="C48" s="67">
        <v>0</v>
      </c>
      <c r="D48" s="63">
        <v>0</v>
      </c>
      <c r="E48" s="64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0" customFormat="1" ht="29.25" customHeight="1">
      <c r="A49" s="123" t="s">
        <v>74</v>
      </c>
      <c r="B49" s="57" t="s">
        <v>77</v>
      </c>
      <c r="C49" s="68">
        <v>15000</v>
      </c>
      <c r="D49" s="69">
        <v>15000</v>
      </c>
      <c r="E49" s="70">
        <v>8879.79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ht="21.75" customHeight="1">
      <c r="A50" s="99" t="s">
        <v>75</v>
      </c>
      <c r="B50" s="16" t="s">
        <v>78</v>
      </c>
      <c r="C50" s="71">
        <v>3000</v>
      </c>
      <c r="D50" s="63">
        <v>3000</v>
      </c>
      <c r="E50" s="64">
        <v>1408.1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1.75" customHeight="1">
      <c r="A51" s="99" t="s">
        <v>76</v>
      </c>
      <c r="B51" s="16" t="s">
        <v>102</v>
      </c>
      <c r="C51" s="71">
        <v>26520</v>
      </c>
      <c r="D51" s="63">
        <v>22800</v>
      </c>
      <c r="E51" s="64">
        <v>21340.78</v>
      </c>
      <c r="F51" s="1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0" customFormat="1" ht="26.25" customHeight="1">
      <c r="A52" s="123" t="s">
        <v>79</v>
      </c>
      <c r="B52" s="57" t="s">
        <v>80</v>
      </c>
      <c r="C52" s="68">
        <v>14130</v>
      </c>
      <c r="D52" s="69">
        <v>11059.44</v>
      </c>
      <c r="E52" s="70">
        <v>11059.44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ht="21.75" customHeight="1">
      <c r="A53" s="98">
        <v>21</v>
      </c>
      <c r="B53" s="16" t="s">
        <v>81</v>
      </c>
      <c r="C53" s="71">
        <v>4000</v>
      </c>
      <c r="D53" s="63">
        <v>4000</v>
      </c>
      <c r="E53" s="72">
        <v>1684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1.75" customHeight="1">
      <c r="A54" s="99">
        <v>22</v>
      </c>
      <c r="B54" s="16" t="s">
        <v>82</v>
      </c>
      <c r="C54" s="71">
        <v>80000</v>
      </c>
      <c r="D54" s="63">
        <v>80000</v>
      </c>
      <c r="E54" s="73">
        <v>77566</v>
      </c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50" customFormat="1" ht="27.75" customHeight="1">
      <c r="A55" s="100">
        <v>23</v>
      </c>
      <c r="B55" s="52" t="s">
        <v>83</v>
      </c>
      <c r="C55" s="74">
        <v>25200</v>
      </c>
      <c r="D55" s="69">
        <v>25200</v>
      </c>
      <c r="E55" s="75">
        <v>2982</v>
      </c>
      <c r="F55" s="53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ht="21.75" customHeight="1">
      <c r="A56" s="101"/>
      <c r="B56" s="39" t="s">
        <v>23</v>
      </c>
      <c r="C56" s="119">
        <f>SUM(C34:C55)</f>
        <v>304724.04</v>
      </c>
      <c r="D56" s="119">
        <f>SUM(D34:D55)</f>
        <v>289512.67</v>
      </c>
      <c r="E56" s="119">
        <f>SUM(E34:E55)</f>
        <v>205342.08000000002</v>
      </c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1.75" customHeight="1">
      <c r="A57" s="102"/>
      <c r="B57" s="41"/>
      <c r="C57" s="120"/>
      <c r="D57" s="121"/>
      <c r="E57" s="121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21.75" customHeight="1">
      <c r="A58" s="155" t="s">
        <v>35</v>
      </c>
      <c r="B58" s="155"/>
      <c r="C58" s="81">
        <f>C29+C56</f>
        <v>710977.9199999999</v>
      </c>
      <c r="D58" s="81">
        <f>D29+D56</f>
        <v>643243.79</v>
      </c>
      <c r="E58" s="81">
        <f>E29+E56</f>
        <v>531608.78</v>
      </c>
      <c r="F58" s="44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21.75" customHeight="1">
      <c r="A59" s="102"/>
      <c r="B59" s="41"/>
      <c r="C59" s="43"/>
      <c r="D59" s="84"/>
      <c r="E59" s="84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1.75" customHeight="1">
      <c r="A60" s="103"/>
      <c r="B60" s="21" t="s">
        <v>84</v>
      </c>
      <c r="C60" s="83">
        <v>14219.56</v>
      </c>
      <c r="D60" s="83">
        <v>12636.89</v>
      </c>
      <c r="E60" s="81">
        <v>557.83</v>
      </c>
      <c r="F60" s="1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21.75" customHeight="1">
      <c r="A61" s="104"/>
      <c r="B61" s="18"/>
      <c r="C61" s="19"/>
      <c r="D61" s="20"/>
      <c r="E61" s="4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24.75" customHeight="1">
      <c r="A62" s="105" t="s">
        <v>34</v>
      </c>
      <c r="B62" s="87" t="s">
        <v>85</v>
      </c>
      <c r="C62" s="83">
        <v>9235</v>
      </c>
      <c r="D62" s="83">
        <v>9235</v>
      </c>
      <c r="E62" s="81">
        <v>9235</v>
      </c>
      <c r="F62" s="86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30" customFormat="1" ht="21.75" customHeight="1">
      <c r="A63" s="106"/>
      <c r="B63" s="42"/>
      <c r="C63" s="43"/>
      <c r="D63" s="28"/>
      <c r="E63" s="27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s="30" customFormat="1" ht="21.75" customHeight="1">
      <c r="A64" s="124" t="s">
        <v>93</v>
      </c>
      <c r="B64"/>
      <c r="C64"/>
      <c r="D64"/>
      <c r="E64"/>
      <c r="F64" s="29"/>
      <c r="G64" s="11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ht="21.75" customHeight="1">
      <c r="A65" s="156" t="s">
        <v>87</v>
      </c>
      <c r="B65" s="156"/>
      <c r="C65" s="83">
        <v>1224000</v>
      </c>
      <c r="D65" s="81">
        <v>1053290</v>
      </c>
      <c r="E65" s="27"/>
      <c r="F65" s="37"/>
      <c r="G65" s="4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ht="21.75" customHeight="1">
      <c r="A66" s="157" t="s">
        <v>88</v>
      </c>
      <c r="B66" s="157"/>
      <c r="C66" s="116">
        <v>136000</v>
      </c>
      <c r="D66" s="81">
        <v>116000</v>
      </c>
      <c r="E66" s="27"/>
      <c r="F66" s="15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21.75" customHeight="1">
      <c r="A67" s="161" t="s">
        <v>92</v>
      </c>
      <c r="B67" s="161"/>
      <c r="C67" s="46"/>
      <c r="D67" s="81">
        <v>1053290</v>
      </c>
      <c r="E67" s="27"/>
      <c r="F67" s="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1.75" customHeight="1">
      <c r="A68" s="108" t="s">
        <v>120</v>
      </c>
      <c r="B68" s="21"/>
      <c r="C68" s="36"/>
      <c r="D68" s="81">
        <v>53300.51</v>
      </c>
      <c r="E68" s="27"/>
      <c r="F68" s="15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21.75" customHeight="1">
      <c r="A69" s="108" t="s">
        <v>89</v>
      </c>
      <c r="B69" s="21"/>
      <c r="C69" s="36"/>
      <c r="D69" s="81">
        <v>592.32</v>
      </c>
      <c r="E69" s="27"/>
      <c r="F69" s="15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1.75" customHeight="1">
      <c r="A70" s="109" t="s">
        <v>86</v>
      </c>
      <c r="B70" s="54"/>
      <c r="C70" s="55"/>
      <c r="D70" s="81">
        <f>D67+D68+D69</f>
        <v>1107182.83</v>
      </c>
      <c r="E70" s="29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1.75" customHeight="1">
      <c r="A71" s="110"/>
      <c r="B71" s="32"/>
      <c r="C71" s="32"/>
      <c r="D71" s="33"/>
      <c r="E71" s="32"/>
      <c r="F71" s="1"/>
      <c r="G71" s="8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32.25" customHeight="1">
      <c r="A72" s="162" t="s">
        <v>94</v>
      </c>
      <c r="B72" s="162"/>
      <c r="C72" s="89"/>
      <c r="D72" s="81">
        <f>D70-SUM(E62+E60+E58)</f>
        <v>565781.2200000001</v>
      </c>
      <c r="E72" s="27"/>
      <c r="F72" s="31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30" customFormat="1" ht="21.75" customHeight="1">
      <c r="A73" s="103"/>
      <c r="B73" s="26"/>
      <c r="C73" s="27"/>
      <c r="D73" s="28"/>
      <c r="E73" s="27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2:4" ht="21.75" customHeight="1">
      <c r="B74" s="163" t="s">
        <v>90</v>
      </c>
      <c r="C74" s="163"/>
      <c r="D74" s="163"/>
    </row>
    <row r="75" spans="2:4" ht="21.75" customHeight="1">
      <c r="B75"/>
      <c r="C75"/>
      <c r="D75"/>
    </row>
    <row r="76" spans="1:4" s="50" customFormat="1" ht="30">
      <c r="A76" s="164"/>
      <c r="B76" s="165" t="s">
        <v>117</v>
      </c>
      <c r="C76" s="166" t="s">
        <v>109</v>
      </c>
      <c r="D76" s="167" t="e">
        <f>'prestação de contas'!#REF!</f>
        <v>#REF!</v>
      </c>
    </row>
    <row r="77" spans="1:4" s="50" customFormat="1" ht="15">
      <c r="A77" s="164"/>
      <c r="B77" s="165" t="s">
        <v>118</v>
      </c>
      <c r="C77" s="127" t="s">
        <v>96</v>
      </c>
      <c r="D77" s="167" t="e">
        <f>D78-D76</f>
        <v>#REF!</v>
      </c>
    </row>
    <row r="78" spans="1:4" s="50" customFormat="1" ht="60">
      <c r="A78" s="164"/>
      <c r="B78" s="128" t="s">
        <v>103</v>
      </c>
      <c r="C78" s="166" t="s">
        <v>109</v>
      </c>
      <c r="D78" s="142">
        <v>565781.22</v>
      </c>
    </row>
    <row r="79" spans="1:4" s="50" customFormat="1" ht="30">
      <c r="A79" s="164"/>
      <c r="B79" s="128" t="s">
        <v>104</v>
      </c>
      <c r="C79" s="127" t="s">
        <v>96</v>
      </c>
      <c r="D79" s="142">
        <v>3426.97</v>
      </c>
    </row>
    <row r="80" spans="1:4" s="50" customFormat="1" ht="60">
      <c r="A80" s="164"/>
      <c r="B80" s="128" t="s">
        <v>105</v>
      </c>
      <c r="C80" s="127" t="s">
        <v>106</v>
      </c>
      <c r="D80" s="142">
        <v>2982</v>
      </c>
    </row>
    <row r="81" spans="1:4" s="50" customFormat="1" ht="15">
      <c r="A81" s="164"/>
      <c r="B81" s="128" t="s">
        <v>107</v>
      </c>
      <c r="C81" s="166" t="s">
        <v>109</v>
      </c>
      <c r="D81" s="142">
        <f>D78+D79-D80</f>
        <v>566226.19</v>
      </c>
    </row>
    <row r="82" spans="2:4" ht="21.75" customHeight="1">
      <c r="B82" s="129"/>
      <c r="C82" s="129"/>
      <c r="D82" s="143"/>
    </row>
    <row r="83" spans="2:4" ht="30">
      <c r="B83" s="125" t="s">
        <v>110</v>
      </c>
      <c r="C83" s="134" t="s">
        <v>106</v>
      </c>
      <c r="D83" s="144">
        <v>40272</v>
      </c>
    </row>
    <row r="84" spans="2:4" ht="30">
      <c r="B84" s="125" t="s">
        <v>111</v>
      </c>
      <c r="C84" s="134" t="s">
        <v>106</v>
      </c>
      <c r="D84" s="144">
        <v>5739.6</v>
      </c>
    </row>
    <row r="85" spans="2:4" ht="30">
      <c r="B85" s="125" t="s">
        <v>112</v>
      </c>
      <c r="C85" s="134" t="s">
        <v>106</v>
      </c>
      <c r="D85" s="144">
        <v>7000</v>
      </c>
    </row>
    <row r="86" spans="2:4" ht="15">
      <c r="B86" s="126" t="s">
        <v>113</v>
      </c>
      <c r="C86" s="134" t="s">
        <v>106</v>
      </c>
      <c r="D86" s="144">
        <v>131859</v>
      </c>
    </row>
    <row r="87" spans="2:4" ht="15">
      <c r="B87" s="126" t="s">
        <v>114</v>
      </c>
      <c r="C87" s="134" t="s">
        <v>106</v>
      </c>
      <c r="D87" s="144">
        <v>21735</v>
      </c>
    </row>
    <row r="88" spans="2:4" ht="30">
      <c r="B88" s="168" t="s">
        <v>115</v>
      </c>
      <c r="C88" s="135" t="s">
        <v>106</v>
      </c>
      <c r="D88" s="145">
        <v>21735</v>
      </c>
    </row>
    <row r="89" spans="2:4" ht="21.75" customHeight="1">
      <c r="B89" s="138" t="s">
        <v>108</v>
      </c>
      <c r="C89" s="139" t="s">
        <v>109</v>
      </c>
      <c r="D89" s="146">
        <f>D81-D83-D84-D85-D86-D87-D88</f>
        <v>337885.58999999997</v>
      </c>
    </row>
    <row r="90" spans="2:4" ht="21.75" customHeight="1">
      <c r="B90" s="148"/>
      <c r="C90" s="149"/>
      <c r="D90" s="150"/>
    </row>
    <row r="91" spans="2:4" ht="21.75" customHeight="1">
      <c r="B91" s="148"/>
      <c r="C91" s="149"/>
      <c r="D91" s="150"/>
    </row>
    <row r="92" spans="2:4" ht="21.75" customHeight="1">
      <c r="B92" s="148"/>
      <c r="C92" s="149"/>
      <c r="D92" s="150"/>
    </row>
    <row r="93" spans="2:4" ht="21.75" customHeight="1">
      <c r="B93" s="133"/>
      <c r="C93" s="133"/>
      <c r="D93" s="141"/>
    </row>
    <row r="94" spans="2:4" ht="47.25">
      <c r="B94" s="140" t="s">
        <v>116</v>
      </c>
      <c r="C94" s="136" t="s">
        <v>36</v>
      </c>
      <c r="D94" s="130" t="s">
        <v>119</v>
      </c>
    </row>
    <row r="95" spans="2:4" ht="21.75" customHeight="1">
      <c r="B95" s="131" t="s">
        <v>37</v>
      </c>
      <c r="C95" s="137">
        <v>12</v>
      </c>
      <c r="D95" s="147">
        <v>40546.59</v>
      </c>
    </row>
    <row r="96" spans="2:4" ht="21.75" customHeight="1">
      <c r="B96" s="131" t="s">
        <v>38</v>
      </c>
      <c r="C96" s="137">
        <v>14.47</v>
      </c>
      <c r="D96" s="147">
        <v>48892</v>
      </c>
    </row>
    <row r="97" spans="2:4" ht="21.75" customHeight="1">
      <c r="B97" s="131" t="s">
        <v>39</v>
      </c>
      <c r="C97" s="137">
        <v>16.42</v>
      </c>
      <c r="D97" s="147">
        <v>55481</v>
      </c>
    </row>
    <row r="98" spans="2:4" ht="21.75" customHeight="1">
      <c r="B98" s="131" t="s">
        <v>40</v>
      </c>
      <c r="C98" s="137">
        <v>14.42</v>
      </c>
      <c r="D98" s="147">
        <v>48723</v>
      </c>
    </row>
    <row r="99" spans="2:4" ht="21.75" customHeight="1">
      <c r="B99" s="131" t="s">
        <v>41</v>
      </c>
      <c r="C99" s="137">
        <v>33.28</v>
      </c>
      <c r="D99" s="147">
        <v>112448</v>
      </c>
    </row>
    <row r="100" spans="2:4" ht="21.75" customHeight="1">
      <c r="B100" s="131" t="s">
        <v>42</v>
      </c>
      <c r="C100" s="137">
        <v>9.41</v>
      </c>
      <c r="D100" s="147">
        <v>31795</v>
      </c>
    </row>
    <row r="101" spans="2:4" ht="21.75" customHeight="1">
      <c r="B101" s="132" t="s">
        <v>43</v>
      </c>
      <c r="C101" s="137">
        <f>SUM(C95:C100)</f>
        <v>100</v>
      </c>
      <c r="D101" s="147">
        <f>SUM(D95:D100)</f>
        <v>337885.58999999997</v>
      </c>
    </row>
  </sheetData>
  <mergeCells count="10">
    <mergeCell ref="A67:B67"/>
    <mergeCell ref="A72:B72"/>
    <mergeCell ref="B74:D74"/>
    <mergeCell ref="A65:B65"/>
    <mergeCell ref="A66:B66"/>
    <mergeCell ref="A1:E1"/>
    <mergeCell ref="F21:G21"/>
    <mergeCell ref="B2:E2"/>
    <mergeCell ref="A6:B6"/>
    <mergeCell ref="A58:B58"/>
  </mergeCells>
  <printOptions/>
  <pageMargins left="0.7874015748031497" right="0" top="0.7874015748031497" bottom="0.1968503937007874" header="0.5118110236220472" footer="0.5118110236220472"/>
  <pageSetup cellComments="asDisplayed"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2005-06-16T16:45:31Z</cp:lastPrinted>
  <dcterms:created xsi:type="dcterms:W3CDTF">2004-01-16T17:04:01Z</dcterms:created>
  <dcterms:modified xsi:type="dcterms:W3CDTF">2005-06-16T16:57:54Z</dcterms:modified>
  <cp:category/>
  <cp:version/>
  <cp:contentType/>
  <cp:contentStatus/>
  <cp:revision>165</cp:revision>
</cp:coreProperties>
</file>