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3/INSTRUÇÃO DE SERVIÇO 2023/INSTRUÇÃO DE SERVIÇO 006-2023 diárias Resolução SEAP 3421-2023/"/>
    </mc:Choice>
  </mc:AlternateContent>
  <xr:revisionPtr revIDLastSave="45" documentId="8_{F629D38D-C85D-40FD-B94C-95286E1A8EB1}" xr6:coauthVersionLast="47" xr6:coauthVersionMax="47" xr10:uidLastSave="{8C03A4B3-97A0-4C85-B35B-0A38104F45D5}"/>
  <bookViews>
    <workbookView xWindow="13290" yWindow="315" windowWidth="14970" windowHeight="15165" tabRatio="539" xr2:uid="{00000000-000D-0000-FFFF-FFFF00000000}"/>
  </bookViews>
  <sheets>
    <sheet name="DIARIAS_2022" sheetId="1" r:id="rId1"/>
    <sheet name="RELATÓRIO VIAGEM" sheetId="2" r:id="rId2"/>
  </sheets>
  <definedNames>
    <definedName name="_xlnm.Print_Area" localSheetId="0">DIARIAS_2022!$B$1:$J$65</definedName>
    <definedName name="_xlnm.Print_Area" localSheetId="1">'RELATÓRIO VIAGEM'!$B$1:$J$45</definedName>
    <definedName name="Selecionar5_1">DIARIAS_2022!$B$52</definedName>
    <definedName name="VEÍCULO_DA_UNIOESTE">DIARIAS_2022!$D$22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C40" i="1"/>
  <c r="C36" i="1"/>
  <c r="I29" i="1"/>
  <c r="C37" i="1"/>
  <c r="B40" i="2"/>
  <c r="E37" i="1" l="1"/>
  <c r="F41" i="1"/>
  <c r="G29" i="1" s="1"/>
  <c r="H29" i="1" s="1"/>
  <c r="F37" i="1"/>
  <c r="E43" i="1" s="1"/>
  <c r="I28" i="1"/>
  <c r="G37" i="1" l="1"/>
  <c r="H37" i="1" s="1"/>
  <c r="D56" i="1"/>
  <c r="D37" i="2" l="1"/>
  <c r="G19" i="2"/>
  <c r="J25" i="2" l="1"/>
  <c r="G25" i="2"/>
  <c r="J22" i="2"/>
  <c r="G22" i="2"/>
  <c r="B59" i="1" l="1"/>
  <c r="E14" i="2" l="1"/>
  <c r="D25" i="2"/>
  <c r="E12" i="2"/>
  <c r="D19" i="2"/>
  <c r="J19" i="2"/>
  <c r="B28" i="2"/>
  <c r="D22" i="2"/>
  <c r="E16" i="2" l="1"/>
  <c r="E46" i="1" l="1"/>
  <c r="E44" i="1"/>
  <c r="E45" i="1"/>
  <c r="E47" i="1" l="1"/>
  <c r="J29" i="1"/>
  <c r="E15" i="2" l="1"/>
  <c r="I37" i="2"/>
  <c r="E49" i="1"/>
  <c r="E50" i="1"/>
  <c r="E51" i="1"/>
  <c r="E52" i="1"/>
  <c r="G37" i="2"/>
  <c r="G28" i="1" l="1"/>
  <c r="H28" i="1" s="1"/>
  <c r="B37" i="2"/>
  <c r="J28" i="1" l="1"/>
  <c r="J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066E790A-0E0C-4F54-A0FF-E6281504E9DA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B477792E-B7ED-4144-BC27-EDDCD34E2D3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A052CAA-A390-4937-90C3-FF7C7D9442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99407B83-43B8-492C-8A0D-4F52FB4E3EF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83321E4-CB91-40F6-B257-4584C0BF6AA9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571DC215-A37F-4DB8-BACF-77C38C6BE48D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08AA6D53-0C39-4A40-8B4C-12EFCBC14456}">
      <text>
        <r>
          <rPr>
            <b/>
            <sz val="8"/>
            <color indexed="10"/>
            <rFont val="Arial"/>
            <family val="2"/>
          </rPr>
          <t>Cálculo automático:</t>
        </r>
        <r>
          <rPr>
            <b/>
            <sz val="8"/>
            <color indexed="8"/>
            <rFont val="Arial"/>
            <family val="2"/>
          </rPr>
          <t xml:space="preserve">
Quantidade máxima de diárias para alimentaçao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52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6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6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0" authorId="1" shapeId="0" xr:uid="{BCB3F462-17DB-4AF9-976E-DB6043B19AC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<sst xmlns="http://schemas.openxmlformats.org/spreadsheetml/2006/main" count="129" uniqueCount="102">
  <si>
    <t xml:space="preserve">                                             </t>
  </si>
  <si>
    <t>1 - DADOS PESSOAIS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</si>
  <si>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</si>
  <si>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</si>
  <si>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</si>
  <si>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</si>
  <si>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</si>
  <si>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</si>
  <si>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</si>
  <si>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</si>
  <si>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</si>
  <si>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</si>
  <si>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</si>
  <si>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</si>
  <si>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</si>
  <si>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</si>
  <si>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</si>
  <si>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</si>
  <si>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</si>
  <si>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</si>
  <si>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DATA</t>
  </si>
  <si>
    <t>HORA</t>
  </si>
  <si>
    <t>RETORNO A SEDE</t>
  </si>
  <si>
    <t>MEIO DE TRANSPORTE:</t>
  </si>
  <si>
    <t>4 - RECURSOS SOLICITADOS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</si>
  <si>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</si>
  <si>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</si>
  <si>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</si>
  <si>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</si>
  <si>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</si>
  <si>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</si>
  <si>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</si>
  <si>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</si>
  <si>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</si>
  <si>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t>Não</t>
  </si>
  <si>
    <t>Linhas Ocultas</t>
  </si>
  <si>
    <t>Saída</t>
  </si>
  <si>
    <t>(horas adicionais)</t>
  </si>
  <si>
    <t>Retorno</t>
  </si>
  <si>
    <t>Diárias inteiras</t>
  </si>
  <si>
    <t>Meio de transporte</t>
  </si>
  <si>
    <t>AÉREO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</si>
  <si>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</si>
  <si>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</si>
  <si>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</si>
  <si>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</si>
  <si>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</si>
  <si>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</si>
  <si>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</si>
  <si>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</si>
  <si>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Sim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</si>
  <si>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</si>
  <si>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</si>
  <si>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</si>
  <si>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>OBSERVAÇÃO:</t>
  </si>
  <si>
    <t>RODOVIÁRIO</t>
  </si>
  <si>
    <t xml:space="preserve">       </t>
  </si>
  <si>
    <t>Unidade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</si>
  <si>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</si>
  <si>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</si>
  <si>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</si>
  <si>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</si>
  <si>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</si>
  <si>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</si>
  <si>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</si>
  <si>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</si>
  <si>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2 - RELATAR OS RESULTADOS DA VIAGEM:</t>
  </si>
  <si>
    <t>3 - RELATAR OUTRAS CONSIDERAÇÕES E JUSTIFICATIVAS:</t>
  </si>
  <si>
    <t>LOCAL</t>
  </si>
  <si>
    <t>Assinatura da Chefia Imediata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</si>
  <si>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</si>
  <si>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</si>
  <si>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</si>
  <si>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</si>
  <si>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</si>
  <si>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>Adicional superior a 6 e inferior a 8 horas</t>
  </si>
  <si>
    <t>Adicional superior a 8 e inferior a 12 horas</t>
  </si>
  <si>
    <t>Adicional acima de 12 horas</t>
  </si>
  <si>
    <t xml:space="preserve">SOLICITAÇÃO DE CONCESSÃO DE DIÁRIAS </t>
  </si>
  <si>
    <t>VEÍCULO DA UNIOESTE</t>
  </si>
  <si>
    <t>SAÍDA DA SEDE</t>
  </si>
  <si>
    <t>SAÍDA DO DESTINO</t>
  </si>
  <si>
    <t xml:space="preserve">Evento disponibiliza gratuitamente hospedagem </t>
  </si>
  <si>
    <t>Alimentação disponível</t>
  </si>
  <si>
    <t xml:space="preserve">Assinatura e carimbo da chefia imediata </t>
  </si>
  <si>
    <t>RETORNO À SEDE</t>
  </si>
  <si>
    <t>Ordenador de despesas</t>
  </si>
  <si>
    <t>Ver.2022.0</t>
  </si>
  <si>
    <t>Classificar o destino conforme o Decreto 12736/2022:</t>
  </si>
  <si>
    <t>Cascavel,</t>
  </si>
  <si>
    <t>Ver.2023.0</t>
  </si>
  <si>
    <t>3. Anexar Relatório Técnico e demais documentos que comprovem que o servidor esteve no local/órgão visitado para evidenciar a realização da viagem (Certificados, Diplomas, Atas de Reunião, entre outros).</t>
  </si>
  <si>
    <t>4. Caso o aplicativo TaxiGOVPR não esteja disponível, os comprovantes de despesa de locomoção deverão estar de acordo com a legislação vigente. Os Recibos de Táxi ou aplicativo de transporte (nas localidades fora do âmbito do Estado do Paraná) devem conter valor, identificação da UNIDADE, Placa do Veículo, Itinerário, Nome e RG/CPF do Motorista ou CNPJ e Razão Social da Empresa Prestadora de Serviço, Local e Data. SEM ALTERAÇÕES, RASURAS E EMENDAS.</t>
  </si>
  <si>
    <t>xxxxx / xxxxxx / xxxxxx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</si>
  <si>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1. A prestação de contas deverá ser no prazo máximo de 2 (dois) dias úteis, contados da data de retorno à sede.</t>
    </r>
  </si>
  <si>
    <r>
      <t xml:space="preserve">Loc.Urbana </t>
    </r>
    <r>
      <rPr>
        <b/>
        <sz val="10"/>
        <rFont val="Arial"/>
        <family val="2"/>
      </rPr>
      <t>(Preferencialmente TáxiGOVPR)</t>
    </r>
  </si>
  <si>
    <t>PASSAGENS</t>
  </si>
  <si>
    <r>
      <t xml:space="preserve">2. Se Houver despesas com locomoção urbana, </t>
    </r>
    <r>
      <rPr>
        <b/>
        <sz val="8"/>
        <rFont val="Arial"/>
        <family val="2"/>
      </rPr>
      <t>usar preferencialmente o aplicativo TaxiGOVPR</t>
    </r>
    <r>
      <rPr>
        <sz val="8"/>
        <rFont val="Arial"/>
        <family val="2"/>
      </rPr>
      <t xml:space="preserve">, para transporte terrestre no âmbito do Estado do Paraná.  </t>
    </r>
  </si>
  <si>
    <r>
      <t xml:space="preserve">Anexo III à Instrução de Serviço nº. 006/2023-PRAF - </t>
    </r>
    <r>
      <rPr>
        <b/>
        <sz val="8"/>
        <color rgb="FFFF0000"/>
        <rFont val="Arial"/>
        <family val="2"/>
      </rPr>
      <t>ePROTOCOLO</t>
    </r>
  </si>
  <si>
    <t>Anexo VIII à Instrução de Serviço nº 006/2023-PRAF.</t>
  </si>
  <si>
    <t>CÁLCULO DA DIÁRIA PARA ALIMENTAÇÃO</t>
  </si>
  <si>
    <t>CÁLCULO DA DIÁRIA PARA HOSPEDAGEM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</si>
</sst>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23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24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0" fillId="0" borderId="46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4" fillId="0" borderId="11" xfId="40" applyFont="1" applyFill="1" applyBorder="1" applyAlignment="1" applyProtection="1"/>
    <xf numFmtId="0" fontId="29" fillId="0" borderId="11" xfId="0" applyFont="1" applyFill="1" applyBorder="1" applyProtection="1"/>
    <xf numFmtId="0" fontId="29" fillId="0" borderId="12" xfId="0" applyFont="1" applyFill="1" applyBorder="1" applyProtection="1"/>
    <xf numFmtId="0" fontId="0" fillId="0" borderId="0" xfId="0" applyFill="1"/>
    <xf numFmtId="0" fontId="0" fillId="0" borderId="13" xfId="0" applyFill="1" applyBorder="1" applyProtection="1"/>
    <xf numFmtId="14" fontId="31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0" xfId="0" applyFill="1" applyBorder="1" applyProtection="1"/>
    <xf numFmtId="0" fontId="0" fillId="0" borderId="15" xfId="0" applyFont="1" applyFill="1" applyBorder="1" applyProtection="1"/>
    <xf numFmtId="0" fontId="19" fillId="0" borderId="0" xfId="0" applyFont="1" applyFill="1" applyBorder="1" applyAlignment="1" applyProtection="1"/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21" fillId="0" borderId="55" xfId="0" applyFont="1" applyFill="1" applyBorder="1" applyProtection="1"/>
    <xf numFmtId="0" fontId="21" fillId="0" borderId="56" xfId="0" applyFont="1" applyFill="1" applyBorder="1" applyAlignment="1" applyProtection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 applyBorder="1" applyProtection="1"/>
    <xf numFmtId="0" fontId="29" fillId="30" borderId="0" xfId="0" applyFont="1" applyFill="1" applyBorder="1" applyProtection="1"/>
    <xf numFmtId="0" fontId="19" fillId="30" borderId="0" xfId="0" applyFont="1" applyFill="1" applyBorder="1" applyProtection="1"/>
    <xf numFmtId="164" fontId="24" fillId="30" borderId="0" xfId="40" applyFont="1" applyFill="1" applyBorder="1" applyAlignment="1" applyProtection="1"/>
    <xf numFmtId="0" fontId="0" fillId="0" borderId="33" xfId="0" applyFont="1" applyFill="1" applyBorder="1" applyProtection="1"/>
    <xf numFmtId="0" fontId="19" fillId="0" borderId="72" xfId="0" applyFont="1" applyFill="1" applyBorder="1" applyAlignment="1" applyProtection="1">
      <alignment horizontal="center"/>
    </xf>
    <xf numFmtId="0" fontId="19" fillId="0" borderId="73" xfId="0" applyFont="1" applyFill="1" applyBorder="1" applyAlignment="1" applyProtection="1">
      <alignment horizontal="center"/>
    </xf>
    <xf numFmtId="164" fontId="21" fillId="0" borderId="73" xfId="40" applyFont="1" applyBorder="1"/>
    <xf numFmtId="164" fontId="21" fillId="0" borderId="75" xfId="40" applyFont="1" applyFill="1" applyBorder="1" applyAlignment="1" applyProtection="1"/>
    <xf numFmtId="164" fontId="21" fillId="0" borderId="72" xfId="40" applyFont="1" applyFill="1" applyBorder="1" applyAlignment="1" applyProtection="1"/>
    <xf numFmtId="167" fontId="21" fillId="0" borderId="77" xfId="40" applyNumberFormat="1" applyFont="1" applyFill="1" applyBorder="1" applyAlignment="1" applyProtection="1"/>
    <xf numFmtId="0" fontId="19" fillId="0" borderId="56" xfId="0" applyFont="1" applyFill="1" applyBorder="1" applyAlignment="1" applyProtection="1">
      <alignment horizontal="center" vertical="top" wrapText="1"/>
    </xf>
    <xf numFmtId="0" fontId="19" fillId="0" borderId="57" xfId="0" applyFont="1" applyFill="1" applyBorder="1" applyAlignment="1" applyProtection="1">
      <alignment horizontal="center" vertical="top" wrapText="1"/>
    </xf>
    <xf numFmtId="0" fontId="0" fillId="0" borderId="82" xfId="0" applyFont="1" applyFill="1" applyBorder="1" applyProtection="1"/>
    <xf numFmtId="0" fontId="19" fillId="0" borderId="83" xfId="0" applyFont="1" applyFill="1" applyBorder="1" applyAlignment="1" applyProtection="1">
      <alignment horizontal="center" vertical="top" wrapText="1"/>
    </xf>
    <xf numFmtId="0" fontId="19" fillId="0" borderId="78" xfId="0" applyFont="1" applyFill="1" applyBorder="1" applyAlignment="1" applyProtection="1">
      <alignment horizontal="center" vertical="top" wrapText="1"/>
    </xf>
    <xf numFmtId="0" fontId="0" fillId="0" borderId="59" xfId="0" applyFont="1" applyFill="1" applyBorder="1" applyProtection="1"/>
    <xf numFmtId="0" fontId="0" fillId="0" borderId="0" xfId="0" applyFill="1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0" fontId="22" fillId="31" borderId="15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Border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4" xfId="40" applyFont="1" applyFill="1" applyBorder="1" applyAlignment="1" applyProtection="1">
      <protection locked="0"/>
    </xf>
    <xf numFmtId="164" fontId="21" fillId="26" borderId="61" xfId="40" applyFont="1" applyFill="1" applyBorder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 applyProtection="1"/>
    <xf numFmtId="0" fontId="0" fillId="24" borderId="0" xfId="0" applyFill="1" applyProtection="1"/>
    <xf numFmtId="0" fontId="16" fillId="0" borderId="0" xfId="0" applyFont="1" applyProtection="1"/>
    <xf numFmtId="0" fontId="0" fillId="24" borderId="24" xfId="0" applyFill="1" applyBorder="1" applyProtection="1"/>
    <xf numFmtId="0" fontId="17" fillId="24" borderId="24" xfId="0" applyFont="1" applyFill="1" applyBorder="1" applyAlignment="1" applyProtection="1"/>
    <xf numFmtId="0" fontId="52" fillId="24" borderId="24" xfId="0" applyFont="1" applyFill="1" applyBorder="1" applyAlignment="1" applyProtection="1">
      <alignment horizontal="right"/>
    </xf>
    <xf numFmtId="0" fontId="21" fillId="0" borderId="41" xfId="0" applyFont="1" applyFill="1" applyBorder="1" applyProtection="1"/>
    <xf numFmtId="14" fontId="0" fillId="0" borderId="41" xfId="0" applyNumberFormat="1" applyFill="1" applyBorder="1" applyProtection="1"/>
    <xf numFmtId="20" fontId="0" fillId="0" borderId="41" xfId="0" applyNumberFormat="1" applyFill="1" applyBorder="1" applyProtection="1"/>
    <xf numFmtId="0" fontId="0" fillId="0" borderId="78" xfId="0" applyBorder="1"/>
    <xf numFmtId="0" fontId="0" fillId="0" borderId="0" xfId="0" applyBorder="1"/>
    <xf numFmtId="0" fontId="24" fillId="0" borderId="0" xfId="0" applyFont="1"/>
    <xf numFmtId="0" fontId="0" fillId="0" borderId="96" xfId="0" applyBorder="1"/>
    <xf numFmtId="0" fontId="21" fillId="0" borderId="74" xfId="0" applyFont="1" applyBorder="1"/>
    <xf numFmtId="0" fontId="0" fillId="0" borderId="24" xfId="0" applyBorder="1"/>
    <xf numFmtId="0" fontId="0" fillId="0" borderId="28" xfId="0" applyBorder="1"/>
    <xf numFmtId="166" fontId="29" fillId="29" borderId="0" xfId="0" applyNumberFormat="1" applyFont="1" applyFill="1" applyAlignment="1" applyProtection="1">
      <alignment horizontal="center"/>
      <protection hidden="1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30" fillId="0" borderId="31" xfId="0" applyFont="1" applyFill="1" applyBorder="1" applyAlignment="1" applyProtection="1">
      <alignment horizontal="justify" vertical="top" wrapText="1"/>
    </xf>
    <xf numFmtId="0" fontId="22" fillId="26" borderId="14" xfId="0" applyFont="1" applyFill="1" applyBorder="1" applyAlignment="1" applyProtection="1">
      <alignment horizontal="left"/>
      <protection locked="0"/>
    </xf>
    <xf numFmtId="0" fontId="22" fillId="26" borderId="0" xfId="0" applyFont="1" applyFill="1" applyBorder="1" applyAlignment="1" applyProtection="1">
      <alignment horizontal="left"/>
      <protection locked="0"/>
    </xf>
    <xf numFmtId="0" fontId="21" fillId="0" borderId="60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0" fontId="21" fillId="0" borderId="65" xfId="0" applyFont="1" applyBorder="1" applyAlignment="1">
      <alignment horizontal="left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4" fillId="0" borderId="92" xfId="0" applyFont="1" applyFill="1" applyBorder="1" applyAlignment="1" applyProtection="1">
      <alignment horizontal="center" vertical="top" wrapText="1"/>
    </xf>
    <xf numFmtId="0" fontId="24" fillId="0" borderId="43" xfId="0" applyFont="1" applyFill="1" applyBorder="1" applyAlignment="1" applyProtection="1">
      <alignment horizontal="center" vertical="top" wrapText="1"/>
    </xf>
    <xf numFmtId="0" fontId="24" fillId="0" borderId="44" xfId="0" applyFont="1" applyFill="1" applyBorder="1" applyAlignment="1" applyProtection="1">
      <alignment horizontal="center" vertical="top" wrapText="1"/>
    </xf>
    <xf numFmtId="0" fontId="24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left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19" fillId="0" borderId="14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9" fillId="0" borderId="59" xfId="0" applyFont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top" wrapText="1"/>
    </xf>
    <xf numFmtId="0" fontId="19" fillId="0" borderId="80" xfId="0" applyFont="1" applyFill="1" applyBorder="1" applyAlignment="1" applyProtection="1">
      <alignment horizontal="center" vertical="top" wrapText="1"/>
    </xf>
    <xf numFmtId="0" fontId="19" fillId="0" borderId="81" xfId="0" applyFont="1" applyFill="1" applyBorder="1" applyAlignment="1" applyProtection="1">
      <alignment horizontal="center" vertical="top" wrapText="1"/>
    </xf>
    <xf numFmtId="0" fontId="21" fillId="0" borderId="76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3" xfId="0" applyFont="1" applyBorder="1" applyAlignment="1">
      <alignment horizontal="left"/>
    </xf>
    <xf numFmtId="0" fontId="21" fillId="0" borderId="88" xfId="0" applyFont="1" applyFill="1" applyBorder="1" applyAlignment="1" applyProtection="1">
      <alignment horizontal="left"/>
    </xf>
    <xf numFmtId="0" fontId="21" fillId="0" borderId="46" xfId="0" applyFont="1" applyFill="1" applyBorder="1" applyAlignment="1" applyProtection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89" xfId="0" applyFont="1" applyFill="1" applyBorder="1" applyAlignment="1" applyProtection="1">
      <alignment horizontal="left"/>
      <protection locked="0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8" xfId="0" applyFont="1" applyFill="1" applyBorder="1" applyAlignment="1" applyProtection="1">
      <alignment horizontal="left" vertical="center"/>
    </xf>
    <xf numFmtId="0" fontId="19" fillId="0" borderId="84" xfId="0" applyFont="1" applyFill="1" applyBorder="1" applyAlignment="1" applyProtection="1">
      <alignment horizontal="left" vertical="center"/>
    </xf>
    <xf numFmtId="16" fontId="22" fillId="26" borderId="86" xfId="0" applyNumberFormat="1" applyFont="1" applyFill="1" applyBorder="1" applyAlignment="1" applyProtection="1">
      <alignment horizontal="left"/>
      <protection locked="0"/>
    </xf>
    <xf numFmtId="0" fontId="22" fillId="26" borderId="91" xfId="0" applyFont="1" applyFill="1" applyBorder="1" applyAlignment="1" applyProtection="1">
      <alignment horizontal="left"/>
      <protection locked="0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78" xfId="0" applyFont="1" applyFill="1" applyBorder="1" applyAlignment="1" applyProtection="1">
      <alignment horizontal="center" vertical="top" wrapText="1"/>
    </xf>
    <xf numFmtId="0" fontId="53" fillId="26" borderId="56" xfId="0" applyFont="1" applyFill="1" applyBorder="1" applyAlignment="1" applyProtection="1">
      <alignment horizontal="left"/>
      <protection locked="0"/>
    </xf>
    <xf numFmtId="0" fontId="53" fillId="26" borderId="57" xfId="0" applyFont="1" applyFill="1" applyBorder="1" applyAlignment="1" applyProtection="1">
      <alignment horizontal="left"/>
      <protection locked="0"/>
    </xf>
    <xf numFmtId="0" fontId="19" fillId="0" borderId="87" xfId="0" applyFont="1" applyFill="1" applyBorder="1" applyAlignment="1" applyProtection="1">
      <alignment horizontal="left"/>
    </xf>
    <xf numFmtId="0" fontId="19" fillId="0" borderId="35" xfId="0" applyFont="1" applyFill="1" applyBorder="1" applyAlignment="1" applyProtection="1">
      <alignment horizontal="left"/>
    </xf>
    <xf numFmtId="0" fontId="19" fillId="0" borderId="85" xfId="0" applyFont="1" applyFill="1" applyBorder="1" applyAlignment="1" applyProtection="1">
      <alignment horizontal="left"/>
    </xf>
    <xf numFmtId="0" fontId="22" fillId="26" borderId="90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0" fillId="0" borderId="74" xfId="0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4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6" xfId="0" applyFont="1" applyFill="1" applyBorder="1" applyAlignment="1" applyProtection="1">
      <alignment horizontal="left"/>
    </xf>
    <xf numFmtId="0" fontId="26" fillId="27" borderId="67" xfId="0" applyFont="1" applyFill="1" applyBorder="1" applyAlignment="1" applyProtection="1">
      <alignment horizontal="left"/>
    </xf>
    <xf numFmtId="0" fontId="27" fillId="25" borderId="68" xfId="0" applyFont="1" applyFill="1" applyBorder="1" applyAlignment="1" applyProtection="1">
      <alignment horizontal="center"/>
      <protection locked="0"/>
    </xf>
    <xf numFmtId="0" fontId="27" fillId="25" borderId="69" xfId="0" applyFont="1" applyFill="1" applyBorder="1" applyAlignment="1" applyProtection="1">
      <alignment horizontal="center"/>
      <protection locked="0"/>
    </xf>
    <xf numFmtId="0" fontId="27" fillId="25" borderId="70" xfId="0" applyFont="1" applyFill="1" applyBorder="1" applyAlignment="1" applyProtection="1">
      <alignment horizontal="center"/>
      <protection locked="0"/>
    </xf>
    <xf numFmtId="0" fontId="20" fillId="0" borderId="71" xfId="0" applyFont="1" applyFill="1" applyBorder="1" applyAlignment="1" applyProtection="1">
      <alignment horizontal="justify" vertical="center"/>
    </xf>
    <xf numFmtId="0" fontId="20" fillId="0" borderId="34" xfId="0" applyFont="1" applyFill="1" applyBorder="1" applyAlignment="1" applyProtection="1">
      <alignment horizontal="justify" vertical="center"/>
    </xf>
    <xf numFmtId="0" fontId="22" fillId="26" borderId="0" xfId="0" applyFont="1" applyFill="1" applyBorder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21" fillId="0" borderId="14" xfId="0" applyFont="1" applyFill="1" applyBorder="1" applyAlignment="1" applyProtection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</xf>
    <xf numFmtId="0" fontId="20" fillId="2" borderId="35" xfId="0" applyFont="1" applyFill="1" applyBorder="1" applyAlignment="1">
      <alignment horizontal="center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37" fillId="0" borderId="0" xfId="0" applyFont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34" fillId="0" borderId="95" xfId="0" applyFont="1" applyFill="1" applyBorder="1" applyAlignment="1">
      <alignment horizontal="center"/>
    </xf>
    <xf numFmtId="0" fontId="34" fillId="0" borderId="93" xfId="0" applyFont="1" applyFill="1" applyBorder="1" applyAlignment="1">
      <alignment horizontal="center"/>
    </xf>
    <xf numFmtId="0" fontId="34" fillId="0" borderId="60" xfId="0" applyFont="1" applyFill="1" applyBorder="1" applyAlignment="1" applyProtection="1">
      <alignment horizontal="center"/>
    </xf>
    <xf numFmtId="0" fontId="34" fillId="0" borderId="61" xfId="0" applyFont="1" applyFill="1" applyBorder="1" applyAlignment="1" applyProtection="1">
      <alignment horizontal="center"/>
    </xf>
    <xf numFmtId="14" fontId="36" fillId="0" borderId="61" xfId="0" applyNumberFormat="1" applyFont="1" applyFill="1" applyBorder="1" applyAlignment="1" applyProtection="1">
      <alignment horizontal="center"/>
    </xf>
    <xf numFmtId="14" fontId="36" fillId="0" borderId="62" xfId="0" applyNumberFormat="1" applyFont="1" applyFill="1" applyBorder="1" applyAlignment="1" applyProtection="1">
      <alignment horizontal="center"/>
    </xf>
    <xf numFmtId="0" fontId="34" fillId="0" borderId="17" xfId="0" applyFont="1" applyFill="1" applyBorder="1" applyAlignment="1" applyProtection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21" fillId="0" borderId="40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left"/>
    </xf>
    <xf numFmtId="0" fontId="0" fillId="0" borderId="41" xfId="0" applyFill="1" applyBorder="1" applyAlignment="1" applyProtection="1">
      <alignment horizontal="left"/>
    </xf>
    <xf numFmtId="0" fontId="21" fillId="0" borderId="41" xfId="0" applyFont="1" applyFill="1" applyBorder="1" applyAlignment="1" applyProtection="1">
      <alignment horizontal="right"/>
    </xf>
    <xf numFmtId="0" fontId="0" fillId="0" borderId="48" xfId="0" applyFill="1" applyBorder="1" applyAlignment="1" applyProtection="1">
      <alignment horizontal="left"/>
    </xf>
    <xf numFmtId="0" fontId="0" fillId="0" borderId="50" xfId="0" applyFill="1" applyBorder="1" applyAlignment="1" applyProtection="1">
      <alignment horizontal="left"/>
    </xf>
    <xf numFmtId="0" fontId="34" fillId="0" borderId="40" xfId="0" applyFont="1" applyFill="1" applyBorder="1" applyAlignment="1" applyProtection="1">
      <alignment horizontal="left"/>
    </xf>
    <xf numFmtId="0" fontId="0" fillId="0" borderId="42" xfId="0" applyFill="1" applyBorder="1" applyAlignment="1" applyProtection="1">
      <alignment horizontal="justify" vertical="top" wrapText="1"/>
    </xf>
    <xf numFmtId="0" fontId="0" fillId="0" borderId="43" xfId="0" applyFill="1" applyBorder="1" applyAlignment="1" applyProtection="1">
      <alignment horizontal="justify" vertical="top" wrapText="1"/>
    </xf>
    <xf numFmtId="0" fontId="0" fillId="0" borderId="44" xfId="0" applyFill="1" applyBorder="1" applyAlignment="1" applyProtection="1">
      <alignment horizontal="justify" vertical="top" wrapText="1"/>
    </xf>
    <xf numFmtId="0" fontId="34" fillId="0" borderId="40" xfId="0" applyFont="1" applyFill="1" applyBorder="1" applyAlignment="1">
      <alignment horizontal="left"/>
    </xf>
    <xf numFmtId="0" fontId="0" fillId="0" borderId="17" xfId="0" applyFill="1" applyBorder="1" applyAlignment="1" applyProtection="1">
      <alignment horizontal="center"/>
    </xf>
    <xf numFmtId="0" fontId="34" fillId="0" borderId="25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21" fillId="0" borderId="37" xfId="0" applyFont="1" applyFill="1" applyBorder="1" applyAlignment="1" applyProtection="1">
      <alignment horizontal="left"/>
    </xf>
    <xf numFmtId="0" fontId="0" fillId="0" borderId="38" xfId="0" applyFill="1" applyBorder="1" applyAlignment="1" applyProtection="1">
      <alignment horizontal="left"/>
    </xf>
    <xf numFmtId="0" fontId="21" fillId="0" borderId="34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0" fillId="0" borderId="45" xfId="0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/>
    </xf>
    <xf numFmtId="0" fontId="0" fillId="0" borderId="56" xfId="0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Q71"/>
  <sheetViews>
    <sheetView showGridLines="0" tabSelected="1" topLeftCell="A6" zoomScaleNormal="100" workbookViewId="0">
      <selection activeCell="I22" sqref="I22:J22"/>
    </sheetView>
  </sheetViews>
  <sheetFormatPr defaultColWidth="9" defaultRowHeight="12.75" x14ac:dyDescent="0.2"/>
  <cols>
    <col min="1" max="1" width="1.42578125" style="1" customWidth="1"/>
    <col min="2" max="2" width="8.7109375" style="1" customWidth="1"/>
    <col min="3" max="3" width="9.5703125" style="1" customWidth="1"/>
    <col min="4" max="4" width="9.28515625" style="1" customWidth="1"/>
    <col min="5" max="5" width="10.2851562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 x14ac:dyDescent="0.2">
      <c r="B1" s="2" t="s">
        <v>0</v>
      </c>
    </row>
    <row r="2" spans="2:17" ht="11.25" customHeight="1" x14ac:dyDescent="0.2"/>
    <row r="3" spans="2:17" ht="17.25" customHeight="1" x14ac:dyDescent="0.2"/>
    <row r="4" spans="2:17" ht="16.5" customHeight="1" x14ac:dyDescent="0.2">
      <c r="I4" s="125" t="s">
        <v>56</v>
      </c>
      <c r="J4" s="125"/>
    </row>
    <row r="5" spans="2:17" ht="16.5" customHeight="1" x14ac:dyDescent="0.2">
      <c r="I5" s="9"/>
      <c r="J5" s="9"/>
    </row>
    <row r="6" spans="2:17" ht="18" x14ac:dyDescent="0.25">
      <c r="B6" s="126" t="s">
        <v>78</v>
      </c>
      <c r="C6" s="126"/>
      <c r="D6" s="126"/>
      <c r="E6" s="126"/>
      <c r="F6" s="126"/>
      <c r="G6" s="126"/>
      <c r="H6" s="126"/>
      <c r="I6" s="126"/>
      <c r="J6" s="126"/>
    </row>
    <row r="7" spans="2:17" ht="12" customHeight="1" thickBot="1" x14ac:dyDescent="0.25">
      <c r="B7" s="86"/>
      <c r="C7" s="132" t="s">
        <v>98</v>
      </c>
      <c r="D7" s="132"/>
      <c r="E7" s="132"/>
      <c r="F7" s="132"/>
      <c r="G7" s="132"/>
      <c r="H7" s="132"/>
      <c r="I7" s="132"/>
      <c r="J7" s="87" t="s">
        <v>90</v>
      </c>
    </row>
    <row r="8" spans="2:17" ht="16.5" thickBot="1" x14ac:dyDescent="0.3">
      <c r="B8" s="127" t="s">
        <v>1</v>
      </c>
      <c r="C8" s="128"/>
      <c r="D8" s="128"/>
      <c r="E8" s="128"/>
      <c r="F8" s="128"/>
      <c r="G8" s="128"/>
      <c r="H8" s="128"/>
      <c r="I8" s="128"/>
      <c r="J8" s="129"/>
    </row>
    <row r="9" spans="2:17" x14ac:dyDescent="0.2">
      <c r="B9" s="37" t="s">
        <v>57</v>
      </c>
      <c r="C9" s="130"/>
      <c r="D9" s="130"/>
      <c r="E9" s="131" t="s">
        <v>2</v>
      </c>
      <c r="F9" s="131"/>
      <c r="G9" s="110"/>
      <c r="H9" s="110"/>
      <c r="I9" s="36" t="s">
        <v>3</v>
      </c>
      <c r="J9" s="88"/>
    </row>
    <row r="10" spans="2:17" x14ac:dyDescent="0.2">
      <c r="B10" s="172" t="s">
        <v>4</v>
      </c>
      <c r="C10" s="172"/>
      <c r="D10" s="173"/>
      <c r="E10" s="173"/>
      <c r="F10" s="173"/>
      <c r="G10" s="173"/>
      <c r="H10" s="174" t="s">
        <v>5</v>
      </c>
      <c r="I10" s="174"/>
      <c r="J10" s="72"/>
    </row>
    <row r="11" spans="2:17" x14ac:dyDescent="0.2">
      <c r="B11" s="12" t="s">
        <v>6</v>
      </c>
      <c r="C11" s="177"/>
      <c r="D11" s="177"/>
      <c r="E11" s="177"/>
      <c r="F11" s="13" t="s">
        <v>7</v>
      </c>
      <c r="G11" s="177"/>
      <c r="H11" s="177"/>
      <c r="I11" s="38" t="s">
        <v>8</v>
      </c>
      <c r="J11" s="73"/>
    </row>
    <row r="12" spans="2:17" ht="11.85" customHeight="1" thickBot="1" x14ac:dyDescent="0.25">
      <c r="B12" s="178" t="s">
        <v>9</v>
      </c>
      <c r="C12" s="178"/>
      <c r="D12" s="14" t="s">
        <v>10</v>
      </c>
      <c r="E12" s="179"/>
      <c r="F12" s="179"/>
      <c r="G12" s="15" t="s">
        <v>11</v>
      </c>
      <c r="H12" s="74"/>
      <c r="I12" s="16" t="s">
        <v>12</v>
      </c>
      <c r="J12" s="75"/>
    </row>
    <row r="13" spans="2:17" ht="16.5" thickBot="1" x14ac:dyDescent="0.3">
      <c r="B13" s="175" t="s">
        <v>13</v>
      </c>
      <c r="C13" s="175"/>
      <c r="D13" s="175"/>
      <c r="E13" s="175"/>
      <c r="F13" s="175"/>
      <c r="G13" s="175"/>
      <c r="H13" s="175"/>
      <c r="I13" s="175"/>
      <c r="J13" s="175"/>
    </row>
    <row r="14" spans="2:17" x14ac:dyDescent="0.2">
      <c r="B14" s="42" t="s">
        <v>14</v>
      </c>
      <c r="C14" s="130"/>
      <c r="D14" s="130"/>
      <c r="E14" s="43" t="s">
        <v>15</v>
      </c>
      <c r="F14" s="176"/>
      <c r="G14" s="176"/>
      <c r="H14" s="43" t="s">
        <v>16</v>
      </c>
      <c r="I14" s="150"/>
      <c r="J14" s="151"/>
    </row>
    <row r="15" spans="2:17" x14ac:dyDescent="0.2">
      <c r="B15" s="139" t="s">
        <v>17</v>
      </c>
      <c r="C15" s="140"/>
      <c r="D15" s="140"/>
      <c r="E15" s="141"/>
      <c r="F15" s="141"/>
      <c r="G15" s="141"/>
      <c r="H15" s="141"/>
      <c r="I15" s="141"/>
      <c r="J15" s="142"/>
      <c r="P15" s="3"/>
      <c r="Q15" s="3"/>
    </row>
    <row r="16" spans="2:17" x14ac:dyDescent="0.2">
      <c r="B16" s="152" t="s">
        <v>18</v>
      </c>
      <c r="C16" s="153"/>
      <c r="D16" s="153"/>
      <c r="E16" s="153"/>
      <c r="F16" s="153"/>
      <c r="G16" s="153"/>
      <c r="H16" s="153"/>
      <c r="I16" s="153"/>
      <c r="J16" s="154"/>
    </row>
    <row r="17" spans="2:12" ht="33.75" customHeight="1" thickBot="1" x14ac:dyDescent="0.25">
      <c r="B17" s="120"/>
      <c r="C17" s="121"/>
      <c r="D17" s="121"/>
      <c r="E17" s="121"/>
      <c r="F17" s="121"/>
      <c r="G17" s="121"/>
      <c r="H17" s="121"/>
      <c r="I17" s="121"/>
      <c r="J17" s="122"/>
    </row>
    <row r="18" spans="2:12" ht="16.350000000000001" customHeight="1" thickBot="1" x14ac:dyDescent="0.25">
      <c r="B18" s="157" t="s">
        <v>19</v>
      </c>
      <c r="C18" s="157"/>
      <c r="D18" s="143" t="s">
        <v>93</v>
      </c>
      <c r="E18" s="143"/>
      <c r="F18" s="143"/>
      <c r="G18" s="143"/>
      <c r="H18" s="143"/>
      <c r="I18" s="143"/>
      <c r="J18" s="143"/>
    </row>
    <row r="19" spans="2:12" ht="12.75" customHeight="1" x14ac:dyDescent="0.2">
      <c r="B19" s="133" t="s">
        <v>80</v>
      </c>
      <c r="C19" s="134"/>
      <c r="D19" s="65" t="s">
        <v>20</v>
      </c>
      <c r="E19" s="65" t="s">
        <v>21</v>
      </c>
      <c r="F19" s="135" t="s">
        <v>81</v>
      </c>
      <c r="G19" s="134"/>
      <c r="H19" s="134"/>
      <c r="I19" s="65" t="s">
        <v>20</v>
      </c>
      <c r="J19" s="66" t="s">
        <v>21</v>
      </c>
    </row>
    <row r="20" spans="2:12" x14ac:dyDescent="0.2">
      <c r="B20" s="109"/>
      <c r="C20" s="109"/>
      <c r="D20" s="76"/>
      <c r="E20" s="77"/>
      <c r="F20" s="146"/>
      <c r="G20" s="147"/>
      <c r="H20" s="147"/>
      <c r="I20" s="76"/>
      <c r="J20" s="78"/>
    </row>
    <row r="21" spans="2:12" ht="11.25" customHeight="1" x14ac:dyDescent="0.2">
      <c r="B21" s="67"/>
      <c r="C21" s="18"/>
      <c r="D21" s="18"/>
      <c r="E21" s="18"/>
      <c r="F21" s="148" t="s">
        <v>22</v>
      </c>
      <c r="G21" s="149"/>
      <c r="H21" s="149"/>
      <c r="I21" s="69" t="s">
        <v>20</v>
      </c>
      <c r="J21" s="68" t="s">
        <v>21</v>
      </c>
    </row>
    <row r="22" spans="2:12" ht="17.25" customHeight="1" thickBot="1" x14ac:dyDescent="0.25">
      <c r="B22" s="144" t="s">
        <v>23</v>
      </c>
      <c r="C22" s="145"/>
      <c r="D22" s="106" t="s">
        <v>55</v>
      </c>
      <c r="E22" s="106"/>
      <c r="F22" s="155"/>
      <c r="G22" s="156"/>
      <c r="H22" s="156"/>
      <c r="I22" s="79"/>
      <c r="J22" s="80"/>
    </row>
    <row r="23" spans="2:12" ht="4.5" customHeight="1" thickBot="1" x14ac:dyDescent="0.25">
      <c r="B23" s="39"/>
      <c r="C23" s="39"/>
      <c r="D23" s="39"/>
      <c r="E23" s="39"/>
      <c r="F23" s="39"/>
      <c r="G23" s="39"/>
      <c r="H23" s="39"/>
      <c r="I23" s="39"/>
      <c r="J23" s="39"/>
    </row>
    <row r="24" spans="2:12" ht="16.350000000000001" customHeight="1" thickBot="1" x14ac:dyDescent="0.3">
      <c r="B24" s="162" t="s">
        <v>24</v>
      </c>
      <c r="C24" s="162"/>
      <c r="D24" s="162"/>
      <c r="E24" s="162"/>
      <c r="F24" s="162"/>
      <c r="G24" s="162"/>
      <c r="H24" s="162"/>
      <c r="I24" s="162"/>
      <c r="J24" s="162"/>
    </row>
    <row r="25" spans="2:12" ht="13.5" x14ac:dyDescent="0.2">
      <c r="B25" s="163" t="s">
        <v>88</v>
      </c>
      <c r="C25" s="164"/>
      <c r="D25" s="164"/>
      <c r="E25" s="164"/>
      <c r="F25" s="164"/>
      <c r="G25" s="165" t="s">
        <v>25</v>
      </c>
      <c r="H25" s="166"/>
      <c r="I25" s="166"/>
      <c r="J25" s="167"/>
    </row>
    <row r="26" spans="2:12" x14ac:dyDescent="0.2">
      <c r="B26" s="168" t="s">
        <v>26</v>
      </c>
      <c r="C26" s="169"/>
      <c r="D26" s="169"/>
      <c r="E26" s="169"/>
      <c r="F26" s="19"/>
      <c r="G26" s="20" t="s">
        <v>27</v>
      </c>
      <c r="H26" s="19" t="s">
        <v>28</v>
      </c>
      <c r="I26" s="19" t="s">
        <v>29</v>
      </c>
      <c r="J26" s="59" t="s">
        <v>30</v>
      </c>
    </row>
    <row r="27" spans="2:12" x14ac:dyDescent="0.2">
      <c r="B27" s="168"/>
      <c r="C27" s="169"/>
      <c r="D27" s="169"/>
      <c r="E27" s="169"/>
      <c r="F27" s="21"/>
      <c r="G27" s="22" t="s">
        <v>31</v>
      </c>
      <c r="H27" s="21" t="s">
        <v>32</v>
      </c>
      <c r="I27" s="21" t="s">
        <v>33</v>
      </c>
      <c r="J27" s="60"/>
    </row>
    <row r="28" spans="2:12" x14ac:dyDescent="0.2">
      <c r="B28" s="158" t="s">
        <v>71</v>
      </c>
      <c r="C28" s="159"/>
      <c r="D28" s="159"/>
      <c r="E28" s="160"/>
      <c r="F28" s="40"/>
      <c r="G28" s="44">
        <f>IF(J33="Não",E47,0)</f>
        <v>0</v>
      </c>
      <c r="H28" s="45">
        <f>G28</f>
        <v>0</v>
      </c>
      <c r="I28" s="46">
        <f>IF(J33="Sim",0,VLOOKUP(G25,B49:D51,2,FALSE))</f>
        <v>87.17</v>
      </c>
      <c r="J28" s="61">
        <f>I28*H28</f>
        <v>0</v>
      </c>
    </row>
    <row r="29" spans="2:12" x14ac:dyDescent="0.2">
      <c r="B29" s="161" t="s">
        <v>72</v>
      </c>
      <c r="C29" s="159"/>
      <c r="D29" s="159"/>
      <c r="E29" s="160"/>
      <c r="F29" s="41"/>
      <c r="G29" s="44">
        <f>IF(F32="Sim",F41,0)</f>
        <v>0</v>
      </c>
      <c r="H29" s="45">
        <f>G29</f>
        <v>0</v>
      </c>
      <c r="I29" s="46">
        <f>IF(F32="Sim",(IF(G33="Sim",0,VLOOKUP(G25,B49:D51,3,FALSE))),0)</f>
        <v>203.38</v>
      </c>
      <c r="J29" s="61">
        <f>I29*H29</f>
        <v>0</v>
      </c>
    </row>
    <row r="30" spans="2:12" x14ac:dyDescent="0.2">
      <c r="B30" s="101" t="s">
        <v>95</v>
      </c>
      <c r="C30" s="103"/>
      <c r="D30" s="103"/>
      <c r="E30" s="103"/>
      <c r="F30" s="81" t="s">
        <v>34</v>
      </c>
      <c r="G30" s="4"/>
      <c r="H30" s="5"/>
      <c r="I30" s="6"/>
      <c r="J30" s="62">
        <v>0</v>
      </c>
    </row>
    <row r="31" spans="2:12" x14ac:dyDescent="0.2">
      <c r="B31" s="102" t="s">
        <v>96</v>
      </c>
      <c r="C31" s="104"/>
      <c r="D31" s="104"/>
      <c r="E31" s="104"/>
      <c r="F31" s="81" t="s">
        <v>34</v>
      </c>
      <c r="G31" s="58"/>
      <c r="H31" s="58"/>
      <c r="I31" s="58"/>
      <c r="J31" s="63">
        <v>0</v>
      </c>
    </row>
    <row r="32" spans="2:12" x14ac:dyDescent="0.2">
      <c r="B32" s="136" t="s">
        <v>73</v>
      </c>
      <c r="C32" s="137"/>
      <c r="D32" s="137"/>
      <c r="E32" s="137"/>
      <c r="F32" s="82" t="s">
        <v>50</v>
      </c>
      <c r="G32" s="138" t="s">
        <v>74</v>
      </c>
      <c r="H32" s="138"/>
      <c r="I32" s="138"/>
      <c r="J32" s="64">
        <f>SUM(J28:J31)</f>
        <v>0</v>
      </c>
      <c r="L32" s="7"/>
    </row>
    <row r="33" spans="2:10" customFormat="1" ht="13.5" thickBot="1" x14ac:dyDescent="0.25">
      <c r="B33" s="111" t="s">
        <v>82</v>
      </c>
      <c r="C33" s="112"/>
      <c r="D33" s="112"/>
      <c r="E33" s="112"/>
      <c r="F33" s="113"/>
      <c r="G33" s="83" t="s">
        <v>34</v>
      </c>
      <c r="H33" s="112" t="s">
        <v>83</v>
      </c>
      <c r="I33" s="112"/>
      <c r="J33" s="84" t="s">
        <v>34</v>
      </c>
    </row>
    <row r="34" spans="2:10" ht="0.75" customHeight="1" thickBot="1" x14ac:dyDescent="0.25">
      <c r="B34" s="47" t="s">
        <v>35</v>
      </c>
      <c r="C34" s="48"/>
      <c r="D34" s="48"/>
      <c r="E34" s="48"/>
      <c r="F34" s="48"/>
      <c r="G34" s="48"/>
      <c r="H34" s="48"/>
      <c r="I34" s="48"/>
      <c r="J34" s="48"/>
    </row>
    <row r="35" spans="2:10" ht="16.5" hidden="1" customHeight="1" thickBot="1" x14ac:dyDescent="0.25">
      <c r="B35" s="49" t="s">
        <v>100</v>
      </c>
      <c r="C35" s="49"/>
      <c r="D35" s="49"/>
      <c r="E35" s="49"/>
      <c r="F35" s="49"/>
      <c r="G35" s="49"/>
      <c r="H35" s="49"/>
      <c r="I35" s="49"/>
      <c r="J35" s="49"/>
    </row>
    <row r="36" spans="2:10" ht="13.5" hidden="1" thickBot="1" x14ac:dyDescent="0.25">
      <c r="B36" s="49" t="s">
        <v>36</v>
      </c>
      <c r="C36" s="114">
        <f>D20+E20</f>
        <v>0</v>
      </c>
      <c r="D36" s="114"/>
      <c r="E36" s="49"/>
      <c r="F36" s="49"/>
      <c r="G36" s="49"/>
      <c r="H36" s="49" t="s">
        <v>37</v>
      </c>
      <c r="I36" s="49"/>
      <c r="J36" s="49"/>
    </row>
    <row r="37" spans="2:10" ht="13.5" hidden="1" thickBot="1" x14ac:dyDescent="0.25">
      <c r="B37" s="49" t="s">
        <v>38</v>
      </c>
      <c r="C37" s="114">
        <f>I22+J22</f>
        <v>0</v>
      </c>
      <c r="D37" s="114"/>
      <c r="E37" s="50">
        <f>C37-C36</f>
        <v>0</v>
      </c>
      <c r="F37" s="49">
        <f>INT(C37-C36)</f>
        <v>0</v>
      </c>
      <c r="G37" s="50">
        <f>E37-F37</f>
        <v>0</v>
      </c>
      <c r="H37" s="51">
        <f>G37*24</f>
        <v>0</v>
      </c>
      <c r="I37" s="49"/>
      <c r="J37" s="49"/>
    </row>
    <row r="38" spans="2:10" ht="13.5" hidden="1" thickBot="1" x14ac:dyDescent="0.25">
      <c r="B38" s="49"/>
      <c r="C38" s="105"/>
      <c r="D38" s="105"/>
      <c r="E38" s="50"/>
      <c r="F38" s="49"/>
      <c r="G38" s="50"/>
      <c r="H38" s="51"/>
      <c r="I38" s="49"/>
      <c r="J38" s="49"/>
    </row>
    <row r="39" spans="2:10" ht="16.5" hidden="1" customHeight="1" thickBot="1" x14ac:dyDescent="0.25">
      <c r="B39" s="49" t="s">
        <v>101</v>
      </c>
      <c r="C39" s="49"/>
      <c r="D39" s="49"/>
      <c r="E39" s="49"/>
      <c r="F39" s="49"/>
      <c r="G39" s="49"/>
      <c r="H39" s="49"/>
      <c r="I39" s="49"/>
      <c r="J39" s="49"/>
    </row>
    <row r="40" spans="2:10" ht="13.5" hidden="1" thickBot="1" x14ac:dyDescent="0.25">
      <c r="B40" s="49" t="s">
        <v>36</v>
      </c>
      <c r="C40" s="114">
        <f>D20</f>
        <v>0</v>
      </c>
      <c r="D40" s="114"/>
      <c r="E40" s="49"/>
      <c r="F40" s="49"/>
      <c r="G40" s="49"/>
      <c r="H40" s="49"/>
      <c r="I40" s="49"/>
      <c r="J40" s="49"/>
    </row>
    <row r="41" spans="2:10" ht="13.5" hidden="1" thickBot="1" x14ac:dyDescent="0.25">
      <c r="B41" s="49" t="s">
        <v>38</v>
      </c>
      <c r="C41" s="114">
        <f>I20</f>
        <v>0</v>
      </c>
      <c r="D41" s="114"/>
      <c r="E41" s="50"/>
      <c r="F41" s="49">
        <f>INT(C41-C40)</f>
        <v>0</v>
      </c>
      <c r="G41" s="50"/>
      <c r="H41" s="51"/>
      <c r="I41" s="49"/>
      <c r="J41" s="49"/>
    </row>
    <row r="42" spans="2:10" ht="13.5" hidden="1" thickBot="1" x14ac:dyDescent="0.25">
      <c r="B42" s="49"/>
      <c r="C42" s="49"/>
      <c r="D42" s="49"/>
      <c r="E42" s="49"/>
      <c r="F42" s="49"/>
      <c r="G42" s="49"/>
      <c r="H42" s="49"/>
      <c r="I42" s="49"/>
      <c r="J42" s="49"/>
    </row>
    <row r="43" spans="2:10" ht="13.5" hidden="1" thickBot="1" x14ac:dyDescent="0.25">
      <c r="B43" s="49" t="s">
        <v>39</v>
      </c>
      <c r="C43" s="49"/>
      <c r="D43" s="49"/>
      <c r="E43" s="49">
        <f>F37</f>
        <v>0</v>
      </c>
      <c r="F43" s="49"/>
      <c r="G43" s="49"/>
      <c r="H43" s="49"/>
      <c r="I43" s="49" t="s">
        <v>40</v>
      </c>
      <c r="J43" s="49"/>
    </row>
    <row r="44" spans="2:10" ht="13.5" hidden="1" thickBot="1" x14ac:dyDescent="0.25">
      <c r="B44" s="49" t="s">
        <v>75</v>
      </c>
      <c r="C44" s="49"/>
      <c r="D44" s="49"/>
      <c r="E44" s="49">
        <f>IF((H37&gt;6),AND(H37&lt;=7.99)*0.5,0)</f>
        <v>0</v>
      </c>
      <c r="F44" s="49"/>
      <c r="G44" s="49"/>
      <c r="H44" s="49"/>
      <c r="I44" s="52" t="s">
        <v>41</v>
      </c>
      <c r="J44" s="49"/>
    </row>
    <row r="45" spans="2:10" ht="13.5" hidden="1" thickBot="1" x14ac:dyDescent="0.25">
      <c r="B45" s="49" t="s">
        <v>76</v>
      </c>
      <c r="C45" s="49"/>
      <c r="D45" s="49"/>
      <c r="E45" s="49">
        <f>IF((H37&gt;=7.99),AND(H37&lt;=12)*1,0)</f>
        <v>0</v>
      </c>
      <c r="F45" s="49"/>
      <c r="G45" s="49"/>
      <c r="H45" s="49"/>
      <c r="I45" s="52" t="s">
        <v>55</v>
      </c>
      <c r="J45" s="49"/>
    </row>
    <row r="46" spans="2:10" ht="13.5" hidden="1" thickBot="1" x14ac:dyDescent="0.25">
      <c r="B46" s="49" t="s">
        <v>77</v>
      </c>
      <c r="C46" s="49"/>
      <c r="D46" s="49"/>
      <c r="E46" s="49">
        <f>IF(H37&gt;12,1,0)</f>
        <v>0</v>
      </c>
      <c r="F46" s="49"/>
      <c r="G46" s="49"/>
      <c r="H46" s="49"/>
      <c r="I46" s="52" t="s">
        <v>79</v>
      </c>
      <c r="J46" s="49"/>
    </row>
    <row r="47" spans="2:10" ht="13.5" hidden="1" thickBot="1" x14ac:dyDescent="0.25">
      <c r="B47" s="53" t="s">
        <v>42</v>
      </c>
      <c r="C47" s="53"/>
      <c r="D47" s="53"/>
      <c r="E47" s="53">
        <f>SUM(E43:E46)</f>
        <v>0</v>
      </c>
      <c r="F47" s="49"/>
      <c r="G47" s="49"/>
      <c r="H47" s="49"/>
      <c r="I47" s="52" t="s">
        <v>43</v>
      </c>
      <c r="J47" s="49"/>
    </row>
    <row r="48" spans="2:10" ht="13.5" hidden="1" thickBot="1" x14ac:dyDescent="0.25">
      <c r="B48" s="54" t="s">
        <v>44</v>
      </c>
      <c r="C48" s="54" t="s">
        <v>45</v>
      </c>
      <c r="D48" s="54" t="s">
        <v>46</v>
      </c>
      <c r="E48" s="54" t="s">
        <v>47</v>
      </c>
      <c r="F48" s="55"/>
      <c r="G48" s="55"/>
      <c r="H48" s="55"/>
      <c r="I48" s="56" t="s">
        <v>48</v>
      </c>
      <c r="J48" s="55"/>
    </row>
    <row r="49" spans="2:10" ht="13.5" hidden="1" thickBot="1" x14ac:dyDescent="0.25">
      <c r="B49" s="56" t="s">
        <v>49</v>
      </c>
      <c r="C49" s="57">
        <v>140.44</v>
      </c>
      <c r="D49" s="57">
        <v>327.68</v>
      </c>
      <c r="E49" s="57">
        <f>SUM(C49:D49)</f>
        <v>468.12</v>
      </c>
      <c r="F49" s="55"/>
      <c r="G49" s="55" t="s">
        <v>50</v>
      </c>
      <c r="H49" s="55"/>
      <c r="I49" s="55"/>
      <c r="J49" s="55"/>
    </row>
    <row r="50" spans="2:10" ht="13.5" hidden="1" thickBot="1" x14ac:dyDescent="0.25">
      <c r="B50" s="56" t="s">
        <v>51</v>
      </c>
      <c r="C50" s="57">
        <v>111.38</v>
      </c>
      <c r="D50" s="57">
        <v>259.88</v>
      </c>
      <c r="E50" s="57">
        <f>SUM(C50:D50)</f>
        <v>371.26</v>
      </c>
      <c r="F50" s="55"/>
      <c r="G50" s="55" t="s">
        <v>34</v>
      </c>
      <c r="H50" s="55"/>
      <c r="I50" s="55"/>
      <c r="J50" s="55"/>
    </row>
    <row r="51" spans="2:10" ht="13.5" hidden="1" thickBot="1" x14ac:dyDescent="0.25">
      <c r="B51" s="56" t="s">
        <v>25</v>
      </c>
      <c r="C51" s="57">
        <v>87.17</v>
      </c>
      <c r="D51" s="57">
        <v>203.38</v>
      </c>
      <c r="E51" s="57">
        <f>SUM(C51:D51)</f>
        <v>290.55</v>
      </c>
      <c r="F51" s="55"/>
      <c r="G51" s="55"/>
      <c r="H51" s="55"/>
      <c r="I51" s="55"/>
      <c r="J51" s="55"/>
    </row>
    <row r="52" spans="2:10" x14ac:dyDescent="0.2">
      <c r="B52" s="11" t="s">
        <v>52</v>
      </c>
      <c r="C52" s="24"/>
      <c r="D52" s="85" t="s">
        <v>34</v>
      </c>
      <c r="E52" s="17" t="str">
        <f>IF(D52="Sim","    Justificar abaixo o motivo do complemento:","  ")</f>
        <v xml:space="preserve">  </v>
      </c>
      <c r="F52" s="25"/>
      <c r="G52" s="25"/>
      <c r="H52" s="25"/>
      <c r="I52" s="25"/>
      <c r="J52" s="26"/>
    </row>
    <row r="53" spans="2:10" ht="33.75" customHeight="1" thickBot="1" x14ac:dyDescent="0.25">
      <c r="B53" s="120"/>
      <c r="C53" s="121"/>
      <c r="D53" s="121"/>
      <c r="E53" s="121"/>
      <c r="F53" s="121"/>
      <c r="G53" s="121"/>
      <c r="H53" s="121"/>
      <c r="I53" s="121"/>
      <c r="J53" s="122"/>
    </row>
    <row r="54" spans="2:10" ht="12.75" customHeight="1" thickBot="1" x14ac:dyDescent="0.25">
      <c r="B54" s="108" t="s">
        <v>53</v>
      </c>
      <c r="C54" s="108"/>
      <c r="D54" s="108"/>
      <c r="E54" s="108"/>
      <c r="F54" s="108"/>
      <c r="G54" s="108"/>
      <c r="H54" s="108"/>
      <c r="I54" s="108"/>
      <c r="J54" s="108"/>
    </row>
    <row r="55" spans="2:10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x14ac:dyDescent="0.2">
      <c r="B56" s="109" t="s">
        <v>89</v>
      </c>
      <c r="C56" s="110"/>
      <c r="D56" s="29">
        <f ca="1">TODAY()</f>
        <v>45252</v>
      </c>
      <c r="E56" s="3"/>
      <c r="F56" s="3"/>
      <c r="G56" s="3"/>
      <c r="H56" s="3"/>
      <c r="I56" s="3"/>
      <c r="J56" s="28"/>
    </row>
    <row r="57" spans="2:10" x14ac:dyDescent="0.2">
      <c r="B57" s="30"/>
      <c r="C57" s="31"/>
      <c r="D57" s="32"/>
      <c r="E57" s="3"/>
      <c r="F57" s="3"/>
      <c r="G57" s="3"/>
      <c r="H57" s="3"/>
      <c r="I57" s="3"/>
      <c r="J57" s="28"/>
    </row>
    <row r="58" spans="2:10" ht="9" customHeight="1" x14ac:dyDescent="0.2">
      <c r="B58" s="33"/>
      <c r="C58" s="23"/>
      <c r="D58" s="3"/>
      <c r="E58" s="23"/>
      <c r="F58" s="23"/>
      <c r="G58" s="23"/>
      <c r="H58" s="3"/>
      <c r="I58" s="23"/>
      <c r="J58" s="34"/>
    </row>
    <row r="59" spans="2:10" ht="25.5" customHeight="1" thickBot="1" x14ac:dyDescent="0.25">
      <c r="B59" s="115">
        <f>$D$10</f>
        <v>0</v>
      </c>
      <c r="C59" s="115"/>
      <c r="D59" s="70"/>
      <c r="E59" s="116" t="s">
        <v>84</v>
      </c>
      <c r="F59" s="116"/>
      <c r="G59" s="116"/>
      <c r="H59" s="35"/>
      <c r="I59" s="117" t="s">
        <v>86</v>
      </c>
      <c r="J59" s="117"/>
    </row>
    <row r="60" spans="2:10" ht="3.75" customHeight="1" x14ac:dyDescent="0.2"/>
    <row r="61" spans="2:10" ht="25.5" customHeight="1" thickBot="1" x14ac:dyDescent="0.25">
      <c r="B61" s="123" t="s">
        <v>54</v>
      </c>
      <c r="C61" s="124"/>
      <c r="D61" s="170"/>
      <c r="E61" s="170"/>
      <c r="F61" s="170"/>
      <c r="G61" s="170"/>
      <c r="H61" s="170"/>
      <c r="I61" s="170"/>
      <c r="J61" s="171"/>
    </row>
    <row r="62" spans="2:10" customFormat="1" ht="18" customHeight="1" x14ac:dyDescent="0.2">
      <c r="B62" s="118" t="s">
        <v>94</v>
      </c>
      <c r="C62" s="119"/>
      <c r="D62" s="119"/>
      <c r="E62" s="119"/>
      <c r="F62" s="119"/>
      <c r="G62" s="119"/>
      <c r="H62" s="119"/>
      <c r="I62" s="119"/>
      <c r="J62" s="119"/>
    </row>
    <row r="63" spans="2:10" customFormat="1" ht="23.25" customHeight="1" x14ac:dyDescent="0.2">
      <c r="B63" s="107" t="s">
        <v>97</v>
      </c>
      <c r="C63" s="107"/>
      <c r="D63" s="107"/>
      <c r="E63" s="107"/>
      <c r="F63" s="107"/>
      <c r="G63" s="107"/>
      <c r="H63" s="107"/>
      <c r="I63" s="107"/>
      <c r="J63" s="107"/>
    </row>
    <row r="64" spans="2:10" customFormat="1" ht="24" customHeight="1" x14ac:dyDescent="0.2">
      <c r="B64" s="107" t="s">
        <v>91</v>
      </c>
      <c r="C64" s="107"/>
      <c r="D64" s="107"/>
      <c r="E64" s="107"/>
      <c r="F64" s="107"/>
      <c r="G64" s="107"/>
      <c r="H64" s="107"/>
      <c r="I64" s="107"/>
      <c r="J64" s="107"/>
    </row>
    <row r="65" spans="2:10" customFormat="1" ht="48" customHeight="1" thickBot="1" x14ac:dyDescent="0.25">
      <c r="B65" s="107" t="s">
        <v>92</v>
      </c>
      <c r="C65" s="107"/>
      <c r="D65" s="107"/>
      <c r="E65" s="107"/>
      <c r="F65" s="107"/>
      <c r="G65" s="107"/>
      <c r="H65" s="107"/>
      <c r="I65" s="107"/>
      <c r="J65" s="107"/>
    </row>
    <row r="66" spans="2:10" customFormat="1" ht="9" customHeight="1" x14ac:dyDescent="0.2">
      <c r="B66" s="118"/>
      <c r="C66" s="118"/>
      <c r="D66" s="118"/>
      <c r="E66" s="118"/>
      <c r="F66" s="118"/>
      <c r="G66" s="118"/>
      <c r="H66" s="118"/>
      <c r="I66" s="118"/>
      <c r="J66" s="118"/>
    </row>
    <row r="67" spans="2:10" customFormat="1" x14ac:dyDescent="0.2">
      <c r="B67" s="100"/>
    </row>
    <row r="68" spans="2:10" x14ac:dyDescent="0.2">
      <c r="B68" s="8"/>
    </row>
    <row r="69" spans="2:10" x14ac:dyDescent="0.2">
      <c r="B69" s="8"/>
    </row>
    <row r="70" spans="2:10" x14ac:dyDescent="0.2">
      <c r="B70" s="8"/>
    </row>
    <row r="71" spans="2:10" x14ac:dyDescent="0.2">
      <c r="B71" s="8"/>
    </row>
  </sheetData>
  <sheetProtection algorithmName="SHA-512" hashValue="kiYssbBXnJ3Vxi5MLuqMGDedC5aqDbwUaG3OZEnO/SX1pCcv6tzbYIBzoeYC147qzEqnOELQkiF9225FsgKpKA==" saltValue="JhQxivFHCbxcG4L9qmporA==" spinCount="100000" sheet="1" objects="1" scenarios="1"/>
  <protectedRanges>
    <protectedRange sqref="B17:J17" name="Motivo da viagem"/>
  </protectedRanges>
  <mergeCells count="59"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  <mergeCell ref="I14:J14"/>
    <mergeCell ref="B66:J66"/>
    <mergeCell ref="B16:J16"/>
    <mergeCell ref="B17:J17"/>
    <mergeCell ref="F22:H22"/>
    <mergeCell ref="B18:C18"/>
    <mergeCell ref="B28:E28"/>
    <mergeCell ref="B29:E29"/>
    <mergeCell ref="B24:J24"/>
    <mergeCell ref="B25:F25"/>
    <mergeCell ref="G25:J25"/>
    <mergeCell ref="B26:E27"/>
    <mergeCell ref="D61:J61"/>
    <mergeCell ref="C40:D40"/>
    <mergeCell ref="C41:D41"/>
    <mergeCell ref="B19:C19"/>
    <mergeCell ref="F19:H19"/>
    <mergeCell ref="B32:E32"/>
    <mergeCell ref="G32:I32"/>
    <mergeCell ref="B15:D15"/>
    <mergeCell ref="E15:J15"/>
    <mergeCell ref="D18:J18"/>
    <mergeCell ref="B22:C22"/>
    <mergeCell ref="B20:C20"/>
    <mergeCell ref="F20:H20"/>
    <mergeCell ref="F21:H21"/>
    <mergeCell ref="I4:J4"/>
    <mergeCell ref="B6:J6"/>
    <mergeCell ref="B8:J8"/>
    <mergeCell ref="C9:D9"/>
    <mergeCell ref="E9:F9"/>
    <mergeCell ref="G9:H9"/>
    <mergeCell ref="C7:I7"/>
    <mergeCell ref="D22:E22"/>
    <mergeCell ref="B65:J65"/>
    <mergeCell ref="B54:J55"/>
    <mergeCell ref="B56:C56"/>
    <mergeCell ref="B33:F33"/>
    <mergeCell ref="H33:I33"/>
    <mergeCell ref="C36:D36"/>
    <mergeCell ref="B59:C59"/>
    <mergeCell ref="B64:J64"/>
    <mergeCell ref="E59:G59"/>
    <mergeCell ref="I59:J59"/>
    <mergeCell ref="B62:J62"/>
    <mergeCell ref="C37:D37"/>
    <mergeCell ref="B53:J53"/>
    <mergeCell ref="B61:C61"/>
    <mergeCell ref="B63:J63"/>
  </mergeCells>
  <phoneticPr fontId="24" type="noConversion"/>
  <dataValidations count="4">
    <dataValidation type="list" operator="equal" allowBlank="1" showErrorMessage="1" sqref="D22:E22" xr:uid="{00000000-0002-0000-0000-000000000000}">
      <formula1>$I$44:$I$48</formula1>
      <formula2>0</formula2>
    </dataValidation>
    <dataValidation type="list" operator="equal" allowBlank="1" showErrorMessage="1" sqref="G25:J25" xr:uid="{00000000-0002-0000-0000-000001000000}">
      <formula1>$B$49:$B$51</formula1>
      <formula2>0</formula2>
    </dataValidation>
    <dataValidation type="list" operator="equal" allowBlank="1" showErrorMessage="1" sqref="F30:F31 G33 D52 J33" xr:uid="{00000000-0002-0000-0000-000002000000}">
      <formula1>$G$49:$G$50</formula1>
      <formula2>0</formula2>
    </dataValidation>
    <dataValidation type="list" operator="equal" allowBlank="1" showErrorMessage="1" sqref="F32" xr:uid="{A2DAFDB1-75E2-4264-B909-9D3C8FBF0FC4}">
      <formula1>$G$49:$G$50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J44"/>
  <sheetViews>
    <sheetView showGridLines="0" zoomScaleNormal="100" workbookViewId="0">
      <selection activeCell="K28" sqref="K28"/>
    </sheetView>
  </sheetViews>
  <sheetFormatPr defaultRowHeight="12.75" x14ac:dyDescent="0.2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1:10" ht="15.75" x14ac:dyDescent="0.25">
      <c r="A1" s="1"/>
      <c r="B1" s="89"/>
      <c r="C1" s="90"/>
      <c r="D1" s="90"/>
      <c r="E1" s="90"/>
      <c r="F1" s="90"/>
      <c r="G1" s="90"/>
      <c r="H1" s="90"/>
      <c r="I1" s="90"/>
      <c r="J1" s="90"/>
    </row>
    <row r="2" spans="1:10" x14ac:dyDescent="0.2">
      <c r="A2" s="1"/>
      <c r="B2" s="91" t="s">
        <v>0</v>
      </c>
      <c r="C2" s="90"/>
      <c r="D2" s="90"/>
      <c r="E2" s="90"/>
      <c r="F2" s="90"/>
      <c r="G2" s="90"/>
      <c r="H2" s="90"/>
      <c r="I2" s="90"/>
      <c r="J2" s="90"/>
    </row>
    <row r="3" spans="1:10" x14ac:dyDescent="0.2">
      <c r="A3" s="1"/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2">
      <c r="A4" s="1"/>
      <c r="B4" s="90"/>
      <c r="C4" s="90"/>
      <c r="D4" s="90"/>
      <c r="E4" s="90"/>
      <c r="F4" s="90"/>
      <c r="G4" s="90"/>
      <c r="H4" s="90"/>
      <c r="I4" s="90"/>
      <c r="J4" s="90"/>
    </row>
    <row r="5" spans="1:10" x14ac:dyDescent="0.2">
      <c r="A5" s="1"/>
      <c r="B5" s="90"/>
      <c r="C5" s="90"/>
      <c r="D5" s="90"/>
      <c r="E5" s="90"/>
      <c r="F5" s="90"/>
      <c r="G5" s="90"/>
      <c r="H5" s="90"/>
      <c r="I5" s="90"/>
      <c r="J5" s="90"/>
    </row>
    <row r="6" spans="1:10" ht="25.5" customHeight="1" x14ac:dyDescent="0.2">
      <c r="A6" s="1"/>
      <c r="B6" s="92"/>
      <c r="C6" s="92"/>
      <c r="D6" s="92"/>
      <c r="E6" s="92"/>
      <c r="F6" s="92"/>
      <c r="G6" s="92"/>
      <c r="H6" s="1"/>
      <c r="I6" s="93"/>
      <c r="J6" s="94" t="s">
        <v>87</v>
      </c>
    </row>
    <row r="7" spans="1:10" x14ac:dyDescent="0.2">
      <c r="A7" s="1"/>
      <c r="B7" s="204" t="s">
        <v>99</v>
      </c>
      <c r="C7" s="204"/>
      <c r="D7" s="204"/>
      <c r="E7" s="204"/>
      <c r="F7" s="204"/>
      <c r="G7" s="204"/>
      <c r="H7" s="204"/>
      <c r="I7" s="204"/>
      <c r="J7" s="204"/>
    </row>
    <row r="8" spans="1:10" ht="5.25" customHeight="1" x14ac:dyDescent="0.2">
      <c r="A8" s="1"/>
      <c r="B8" s="210"/>
      <c r="C8" s="210"/>
      <c r="D8" s="210"/>
      <c r="E8" s="210"/>
      <c r="F8" s="210"/>
      <c r="G8" s="210"/>
      <c r="H8" s="210"/>
      <c r="I8" s="210"/>
      <c r="J8" s="210"/>
    </row>
    <row r="9" spans="1:10" x14ac:dyDescent="0.2">
      <c r="A9" s="1"/>
      <c r="B9" s="205" t="s">
        <v>58</v>
      </c>
      <c r="C9" s="205"/>
      <c r="D9" s="205"/>
      <c r="E9" s="205"/>
      <c r="F9" s="205"/>
      <c r="G9" s="205"/>
      <c r="H9" s="205"/>
      <c r="I9" s="205"/>
      <c r="J9" s="205"/>
    </row>
    <row r="10" spans="1:10" ht="4.5" customHeight="1" x14ac:dyDescent="0.2">
      <c r="A10" s="1"/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0" ht="9" customHeight="1" thickBot="1" x14ac:dyDescent="0.25">
      <c r="A11" s="1"/>
      <c r="B11" s="209"/>
      <c r="C11" s="209"/>
      <c r="D11" s="209"/>
      <c r="E11" s="209"/>
      <c r="F11" s="209"/>
      <c r="G11" s="209"/>
      <c r="H11" s="209"/>
      <c r="I11" s="209"/>
      <c r="J11" s="209"/>
    </row>
    <row r="12" spans="1:10" ht="13.5" thickBot="1" x14ac:dyDescent="0.25">
      <c r="A12" s="1"/>
      <c r="B12" s="206" t="s">
        <v>59</v>
      </c>
      <c r="C12" s="206"/>
      <c r="D12" s="206"/>
      <c r="E12" s="207">
        <f>DIARIAS_2022!$C$9</f>
        <v>0</v>
      </c>
      <c r="F12" s="203"/>
      <c r="G12" s="203"/>
      <c r="H12" s="203"/>
      <c r="I12" s="203"/>
      <c r="J12" s="208"/>
    </row>
    <row r="13" spans="1:10" ht="9" customHeight="1" thickBot="1" x14ac:dyDescent="0.25">
      <c r="A13" s="1"/>
      <c r="B13" s="188"/>
      <c r="C13" s="188"/>
      <c r="D13" s="188"/>
      <c r="E13" s="188"/>
      <c r="F13" s="188"/>
      <c r="G13" s="188"/>
      <c r="H13" s="188"/>
      <c r="I13" s="188"/>
      <c r="J13" s="188"/>
    </row>
    <row r="14" spans="1:10" x14ac:dyDescent="0.2">
      <c r="A14" s="1"/>
      <c r="B14" s="211" t="s">
        <v>60</v>
      </c>
      <c r="C14" s="211"/>
      <c r="D14" s="211"/>
      <c r="E14" s="212">
        <f>DIARIAS_2022!$D$10</f>
        <v>0</v>
      </c>
      <c r="F14" s="212"/>
      <c r="G14" s="212"/>
      <c r="H14" s="212"/>
      <c r="I14" s="212"/>
      <c r="J14" s="212"/>
    </row>
    <row r="15" spans="1:10" x14ac:dyDescent="0.2">
      <c r="A15" s="1"/>
      <c r="B15" s="213" t="s">
        <v>61</v>
      </c>
      <c r="C15" s="213"/>
      <c r="D15" s="213"/>
      <c r="E15" s="214">
        <f>DIARIAS_2022!$G$9</f>
        <v>0</v>
      </c>
      <c r="F15" s="215"/>
      <c r="G15" s="215"/>
      <c r="H15" s="215"/>
      <c r="I15" s="215"/>
      <c r="J15" s="216"/>
    </row>
    <row r="16" spans="1:10" ht="13.5" customHeight="1" thickBot="1" x14ac:dyDescent="0.25">
      <c r="A16" s="1"/>
      <c r="B16" s="193" t="s">
        <v>62</v>
      </c>
      <c r="C16" s="193"/>
      <c r="D16" s="193"/>
      <c r="E16" s="196" t="str">
        <f>DIARIAS_2022!$D$18</f>
        <v>xxxxx / xxxxxx / xxxxxx</v>
      </c>
      <c r="F16" s="217"/>
      <c r="G16" s="217"/>
      <c r="H16" s="217"/>
      <c r="I16" s="217"/>
      <c r="J16" s="218"/>
    </row>
    <row r="17" spans="1:10" ht="13.5" thickBot="1" x14ac:dyDescent="0.25">
      <c r="A17" s="1"/>
      <c r="B17" s="220"/>
      <c r="C17" s="220"/>
      <c r="D17" s="220"/>
      <c r="E17" s="220"/>
      <c r="F17" s="220"/>
      <c r="G17" s="220"/>
      <c r="H17" s="220"/>
      <c r="I17" s="220"/>
      <c r="J17" s="220"/>
    </row>
    <row r="18" spans="1:10" x14ac:dyDescent="0.2">
      <c r="A18" s="1"/>
      <c r="B18" s="192" t="s">
        <v>80</v>
      </c>
      <c r="C18" s="192"/>
      <c r="D18" s="192"/>
      <c r="E18" s="192"/>
      <c r="F18" s="192"/>
      <c r="G18" s="192"/>
      <c r="H18" s="192"/>
      <c r="I18" s="192"/>
      <c r="J18" s="192"/>
    </row>
    <row r="19" spans="1:10" ht="13.5" thickBot="1" x14ac:dyDescent="0.25">
      <c r="A19" s="1"/>
      <c r="B19" s="193" t="s">
        <v>63</v>
      </c>
      <c r="C19" s="193"/>
      <c r="D19" s="196">
        <f>DIARIAS_2022!$B$20</f>
        <v>0</v>
      </c>
      <c r="E19" s="197"/>
      <c r="F19" s="95" t="s">
        <v>64</v>
      </c>
      <c r="G19" s="96">
        <f>DIARIAS_2022!$D$20</f>
        <v>0</v>
      </c>
      <c r="H19" s="195" t="s">
        <v>65</v>
      </c>
      <c r="I19" s="195"/>
      <c r="J19" s="97">
        <f>DIARIAS_2022!$E$20</f>
        <v>0</v>
      </c>
    </row>
    <row r="20" spans="1:10" ht="13.5" thickBot="1" x14ac:dyDescent="0.25">
      <c r="A20" s="1"/>
      <c r="B20" s="220"/>
      <c r="C20" s="220"/>
      <c r="D20" s="220"/>
      <c r="E20" s="220"/>
      <c r="F20" s="220"/>
      <c r="G20" s="220"/>
      <c r="H20" s="220"/>
      <c r="I20" s="220"/>
      <c r="J20" s="220"/>
    </row>
    <row r="21" spans="1:10" x14ac:dyDescent="0.2">
      <c r="A21" s="1"/>
      <c r="B21" s="192" t="s">
        <v>81</v>
      </c>
      <c r="C21" s="192"/>
      <c r="D21" s="192"/>
      <c r="E21" s="192"/>
      <c r="F21" s="192"/>
      <c r="G21" s="192"/>
      <c r="H21" s="192"/>
      <c r="I21" s="192"/>
      <c r="J21" s="192"/>
    </row>
    <row r="22" spans="1:10" ht="13.5" thickBot="1" x14ac:dyDescent="0.25">
      <c r="A22" s="1"/>
      <c r="B22" s="193" t="s">
        <v>63</v>
      </c>
      <c r="C22" s="193"/>
      <c r="D22" s="194">
        <f>DIARIAS_2022!$F$20</f>
        <v>0</v>
      </c>
      <c r="E22" s="194"/>
      <c r="F22" s="95" t="s">
        <v>64</v>
      </c>
      <c r="G22" s="96">
        <f>DIARIAS_2022!$I$20</f>
        <v>0</v>
      </c>
      <c r="H22" s="195" t="s">
        <v>65</v>
      </c>
      <c r="I22" s="195"/>
      <c r="J22" s="97">
        <f>DIARIAS_2022!$J$20</f>
        <v>0</v>
      </c>
    </row>
    <row r="23" spans="1:10" ht="13.5" thickBot="1" x14ac:dyDescent="0.25">
      <c r="A23" s="1"/>
      <c r="B23" s="220"/>
      <c r="C23" s="220"/>
      <c r="D23" s="220"/>
      <c r="E23" s="220"/>
      <c r="F23" s="220"/>
      <c r="G23" s="220"/>
      <c r="H23" s="220"/>
      <c r="I23" s="220"/>
      <c r="J23" s="220"/>
    </row>
    <row r="24" spans="1:10" x14ac:dyDescent="0.2">
      <c r="A24" s="1"/>
      <c r="B24" s="192" t="s">
        <v>85</v>
      </c>
      <c r="C24" s="192"/>
      <c r="D24" s="192"/>
      <c r="E24" s="192"/>
      <c r="F24" s="192"/>
      <c r="G24" s="192"/>
      <c r="H24" s="192"/>
      <c r="I24" s="192"/>
      <c r="J24" s="192"/>
    </row>
    <row r="25" spans="1:10" ht="13.5" thickBot="1" x14ac:dyDescent="0.25">
      <c r="A25" s="1"/>
      <c r="B25" s="193" t="s">
        <v>63</v>
      </c>
      <c r="C25" s="193"/>
      <c r="D25" s="196">
        <f>DIARIAS_2022!$B$20</f>
        <v>0</v>
      </c>
      <c r="E25" s="197"/>
      <c r="F25" s="95" t="s">
        <v>64</v>
      </c>
      <c r="G25" s="96">
        <f>DIARIAS_2022!$I$22</f>
        <v>0</v>
      </c>
      <c r="H25" s="195" t="s">
        <v>65</v>
      </c>
      <c r="I25" s="195"/>
      <c r="J25" s="97">
        <f>DIARIAS_2022!$J$22</f>
        <v>0</v>
      </c>
    </row>
    <row r="26" spans="1:10" ht="13.5" thickBot="1" x14ac:dyDescent="0.25">
      <c r="A26" s="1"/>
      <c r="B26" s="203"/>
      <c r="C26" s="203"/>
      <c r="D26" s="203"/>
      <c r="E26" s="203"/>
      <c r="F26" s="203"/>
      <c r="G26" s="203"/>
      <c r="H26" s="203"/>
      <c r="I26" s="203"/>
      <c r="J26" s="203"/>
    </row>
    <row r="27" spans="1:10" x14ac:dyDescent="0.2">
      <c r="A27" s="1"/>
      <c r="B27" s="198" t="s">
        <v>70</v>
      </c>
      <c r="C27" s="198"/>
      <c r="D27" s="198"/>
      <c r="E27" s="198"/>
      <c r="F27" s="198"/>
      <c r="G27" s="198"/>
      <c r="H27" s="198"/>
      <c r="I27" s="198"/>
      <c r="J27" s="198"/>
    </row>
    <row r="28" spans="1:10" ht="39" customHeight="1" thickBot="1" x14ac:dyDescent="0.25">
      <c r="A28" s="1"/>
      <c r="B28" s="199">
        <f>DIARIAS_2022!$B$17</f>
        <v>0</v>
      </c>
      <c r="C28" s="200"/>
      <c r="D28" s="200"/>
      <c r="E28" s="200"/>
      <c r="F28" s="200"/>
      <c r="G28" s="200"/>
      <c r="H28" s="200"/>
      <c r="I28" s="200"/>
      <c r="J28" s="201"/>
    </row>
    <row r="29" spans="1:10" ht="13.5" thickBot="1" x14ac:dyDescent="0.25">
      <c r="A29" s="1"/>
      <c r="B29" s="219"/>
      <c r="C29" s="219"/>
      <c r="D29" s="219"/>
      <c r="E29" s="219"/>
      <c r="F29" s="219"/>
      <c r="G29" s="219"/>
      <c r="H29" s="219"/>
      <c r="I29" s="219"/>
      <c r="J29" s="219"/>
    </row>
    <row r="30" spans="1:10" x14ac:dyDescent="0.2">
      <c r="B30" s="202" t="s">
        <v>66</v>
      </c>
      <c r="C30" s="202"/>
      <c r="D30" s="202"/>
      <c r="E30" s="202"/>
      <c r="F30" s="202"/>
      <c r="G30" s="202"/>
      <c r="H30" s="202"/>
      <c r="I30" s="202"/>
      <c r="J30" s="202"/>
    </row>
    <row r="31" spans="1:10" ht="38.25" customHeight="1" thickBot="1" x14ac:dyDescent="0.25">
      <c r="B31" s="189"/>
      <c r="C31" s="190"/>
      <c r="D31" s="190"/>
      <c r="E31" s="190"/>
      <c r="F31" s="190"/>
      <c r="G31" s="190"/>
      <c r="H31" s="190"/>
      <c r="I31" s="190"/>
      <c r="J31" s="191"/>
    </row>
    <row r="32" spans="1:10" ht="13.5" thickBot="1" x14ac:dyDescent="0.25">
      <c r="B32" s="221"/>
      <c r="C32" s="221"/>
      <c r="D32" s="221"/>
      <c r="E32" s="221"/>
      <c r="F32" s="221"/>
      <c r="G32" s="221"/>
      <c r="H32" s="221"/>
      <c r="I32" s="221"/>
      <c r="J32" s="221"/>
    </row>
    <row r="33" spans="2:10" x14ac:dyDescent="0.2">
      <c r="B33" s="202" t="s">
        <v>67</v>
      </c>
      <c r="C33" s="202"/>
      <c r="D33" s="202"/>
      <c r="E33" s="202"/>
      <c r="F33" s="202"/>
      <c r="G33" s="202"/>
      <c r="H33" s="202"/>
      <c r="I33" s="202"/>
      <c r="J33" s="202"/>
    </row>
    <row r="34" spans="2:10" ht="42" customHeight="1" thickBot="1" x14ac:dyDescent="0.25">
      <c r="B34" s="189"/>
      <c r="C34" s="190"/>
      <c r="D34" s="190"/>
      <c r="E34" s="190"/>
      <c r="F34" s="190"/>
      <c r="G34" s="190"/>
      <c r="H34" s="190"/>
      <c r="I34" s="190"/>
      <c r="J34" s="191"/>
    </row>
    <row r="35" spans="2:10" ht="13.5" thickBot="1" x14ac:dyDescent="0.25">
      <c r="B35" s="222"/>
      <c r="C35" s="222"/>
      <c r="D35" s="222"/>
      <c r="E35" s="222"/>
      <c r="F35" s="222"/>
      <c r="G35" s="222"/>
      <c r="H35" s="222"/>
      <c r="I35" s="222"/>
      <c r="J35" s="222"/>
    </row>
    <row r="36" spans="2:10" x14ac:dyDescent="0.2">
      <c r="B36" s="183" t="s">
        <v>68</v>
      </c>
      <c r="C36" s="181"/>
      <c r="D36" s="181" t="s">
        <v>20</v>
      </c>
      <c r="E36" s="182"/>
      <c r="F36" s="71"/>
      <c r="G36" s="183" t="s">
        <v>68</v>
      </c>
      <c r="H36" s="181"/>
      <c r="I36" s="181" t="s">
        <v>20</v>
      </c>
      <c r="J36" s="182"/>
    </row>
    <row r="37" spans="2:10" ht="15.75" thickBot="1" x14ac:dyDescent="0.25">
      <c r="B37" s="184" t="e">
        <f>DIARIAS_2022!#REF!</f>
        <v>#REF!</v>
      </c>
      <c r="C37" s="185"/>
      <c r="D37" s="186">
        <f ca="1">TODAY()</f>
        <v>45252</v>
      </c>
      <c r="E37" s="187"/>
      <c r="F37" s="27"/>
      <c r="G37" s="184" t="e">
        <f>DIARIAS_2022!#REF!</f>
        <v>#REF!</v>
      </c>
      <c r="H37" s="185"/>
      <c r="I37" s="186">
        <f ca="1">TODAY()</f>
        <v>45252</v>
      </c>
      <c r="J37" s="187"/>
    </row>
    <row r="39" spans="2:10" ht="15" customHeight="1" x14ac:dyDescent="0.2">
      <c r="B39" s="10"/>
      <c r="C39" s="10"/>
      <c r="D39" s="10"/>
      <c r="E39" s="10"/>
      <c r="G39" s="10"/>
      <c r="H39" s="10"/>
      <c r="I39" s="10"/>
      <c r="J39" s="10"/>
    </row>
    <row r="40" spans="2:10" x14ac:dyDescent="0.2">
      <c r="B40" s="180">
        <f>DIARIAS_2022!$D$10</f>
        <v>0</v>
      </c>
      <c r="C40" s="180"/>
      <c r="D40" s="180"/>
      <c r="E40" s="180"/>
      <c r="G40" s="180" t="s">
        <v>69</v>
      </c>
      <c r="H40" s="180"/>
      <c r="I40" s="180"/>
      <c r="J40" s="180"/>
    </row>
    <row r="43" spans="2:10" x14ac:dyDescent="0.2">
      <c r="D43" s="10"/>
      <c r="H43" s="99"/>
      <c r="I43" s="99"/>
    </row>
    <row r="44" spans="2:10" x14ac:dyDescent="0.2">
      <c r="E44" s="98" t="s">
        <v>86</v>
      </c>
      <c r="F44" s="98"/>
      <c r="G44" s="98"/>
      <c r="H44" s="99"/>
      <c r="I44" s="99"/>
    </row>
  </sheetData>
  <sheetProtection selectLockedCells="1"/>
  <protectedRanges>
    <protectedRange sqref="E12" name="CAMPUS"/>
    <protectedRange sqref="B31" name="RESULTADOS"/>
    <protectedRange sqref="B34" name="CONSIDERAÇÕES"/>
  </protectedRanges>
  <mergeCells count="48">
    <mergeCell ref="B29:J29"/>
    <mergeCell ref="B36:C36"/>
    <mergeCell ref="B17:J17"/>
    <mergeCell ref="B20:J20"/>
    <mergeCell ref="B23:J23"/>
    <mergeCell ref="B19:C19"/>
    <mergeCell ref="D19:E19"/>
    <mergeCell ref="H19:I19"/>
    <mergeCell ref="B18:J18"/>
    <mergeCell ref="B32:J32"/>
    <mergeCell ref="B35:J35"/>
    <mergeCell ref="B14:D14"/>
    <mergeCell ref="E14:J14"/>
    <mergeCell ref="B15:D15"/>
    <mergeCell ref="E15:J15"/>
    <mergeCell ref="B16:D16"/>
    <mergeCell ref="E16:J16"/>
    <mergeCell ref="B7:J7"/>
    <mergeCell ref="B9:J10"/>
    <mergeCell ref="B12:D12"/>
    <mergeCell ref="E12:J12"/>
    <mergeCell ref="B11:J11"/>
    <mergeCell ref="B8:J8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40:E40"/>
    <mergeCell ref="D36:E36"/>
    <mergeCell ref="G36:H36"/>
    <mergeCell ref="I36:J36"/>
    <mergeCell ref="B37:C37"/>
    <mergeCell ref="D37:E37"/>
    <mergeCell ref="G37:H37"/>
    <mergeCell ref="I37:J37"/>
    <mergeCell ref="G40:J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7" ma:contentTypeDescription="Crie um novo documento." ma:contentTypeScope="" ma:versionID="cb2da287a8d310f7b6ca5584de1cb605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77e3343a6d6e268c1aadb6fa0598377f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d8feb7-8a93-4c20-b015-23e942d9aefc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E7504-5825-420D-B840-F327DB3B74D1}">
  <ds:schemaRefs>
    <ds:schemaRef ds:uri="http://schemas.microsoft.com/office/2006/metadata/properties"/>
    <ds:schemaRef ds:uri="http://purl.org/dc/terms/"/>
    <ds:schemaRef ds:uri="fb088af7-2961-4f99-aa72-92d305d9cd1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314426b-9029-4cbd-a2d6-91ee60c3fd9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3964F9-C308-4C23-B87F-E145A66EF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CA2C4-6DB7-48FF-92DE-E7EA6A2E8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88af7-2961-4f99-aa72-92d305d9cd18"/>
    <ds:schemaRef ds:uri="7314426b-9029-4cbd-a2d6-91ee60c3f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DIARIAS_2022</vt:lpstr>
      <vt:lpstr>RELATÓRIO VIAGEM</vt:lpstr>
      <vt:lpstr>DIARIAS_2022!Area_de_impressao</vt:lpstr>
      <vt:lpstr>'RELATÓRIO VIAGEM'!Area_de_impressao</vt:lpstr>
      <vt:lpstr>Selecionar5_1</vt:lpstr>
      <vt:lpstr>VEÍCULO_DA_UNIOESTE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Alexandre Pedrollo</dc:creator>
  <cp:lastModifiedBy>Barbara Zanini</cp:lastModifiedBy>
  <cp:revision>0</cp:revision>
  <cp:lastPrinted>2023-04-11T13:41:39Z</cp:lastPrinted>
  <dcterms:created xsi:type="dcterms:W3CDTF">1601-01-01T00:00:00Z</dcterms:created>
  <dcterms:modified xsi:type="dcterms:W3CDTF">2023-11-22T18:54:59Z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